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27495" windowHeight="11955" activeTab="1"/>
  </bookViews>
  <sheets>
    <sheet name="Rekapitulace stavby" sheetId="1" r:id="rId1"/>
    <sheet name="01 - Byty ve 2.NP, topení..." sheetId="2" r:id="rId2"/>
    <sheet name="Pokyny pro vyplnění" sheetId="5" r:id="rId3"/>
  </sheets>
  <definedNames>
    <definedName name="_xlnm._FilterDatabase" localSheetId="1" hidden="1">'01 - Byty ve 2.NP, topení...'!$C$112:$K$1021</definedName>
    <definedName name="_xlnm.Print_Titles" localSheetId="1">'01 - Byty ve 2.NP, topení...'!$112:$112</definedName>
    <definedName name="_xlnm.Print_Titles" localSheetId="0">'Rekapitulace stavby'!$49:$49</definedName>
    <definedName name="_xlnm.Print_Area" localSheetId="1">'01 - Byty ve 2.NP, topení...'!$C$4:$J$36,'01 - Byty ve 2.NP, topení...'!$C$42:$J$94,'01 - Byty ve 2.NP, topení...'!$C$100:$K$1021</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AY52" i="1" l="1"/>
  <c r="AX52" i="1"/>
  <c r="BI1021" i="2"/>
  <c r="BH1021" i="2"/>
  <c r="BG1021" i="2"/>
  <c r="BE1021" i="2"/>
  <c r="T1021" i="2"/>
  <c r="T1020" i="2" s="1"/>
  <c r="R1021" i="2"/>
  <c r="R1020" i="2" s="1"/>
  <c r="P1021" i="2"/>
  <c r="P1020" i="2" s="1"/>
  <c r="BK1021" i="2"/>
  <c r="BK1020" i="2" s="1"/>
  <c r="J1021" i="2"/>
  <c r="BF1021" i="2"/>
  <c r="BI1019" i="2"/>
  <c r="BH1019" i="2"/>
  <c r="BG1019" i="2"/>
  <c r="BE1019" i="2"/>
  <c r="T1019" i="2"/>
  <c r="R1019" i="2"/>
  <c r="P1019" i="2"/>
  <c r="BK1019" i="2"/>
  <c r="J1019" i="2"/>
  <c r="BF1019" i="2" s="1"/>
  <c r="BI1018" i="2"/>
  <c r="BH1018" i="2"/>
  <c r="BG1018" i="2"/>
  <c r="BE1018" i="2"/>
  <c r="T1018" i="2"/>
  <c r="T1017" i="2" s="1"/>
  <c r="T1016" i="2" s="1"/>
  <c r="R1018" i="2"/>
  <c r="R1017" i="2"/>
  <c r="R1016" i="2" s="1"/>
  <c r="P1018" i="2"/>
  <c r="P1017" i="2" s="1"/>
  <c r="P1016" i="2" s="1"/>
  <c r="BK1018" i="2"/>
  <c r="BK1017" i="2"/>
  <c r="J1017" i="2" s="1"/>
  <c r="J92" i="2" s="1"/>
  <c r="J1018" i="2"/>
  <c r="BF1018" i="2" s="1"/>
  <c r="BI1015" i="2"/>
  <c r="BH1015" i="2"/>
  <c r="BG1015" i="2"/>
  <c r="BE1015" i="2"/>
  <c r="T1015" i="2"/>
  <c r="R1015" i="2"/>
  <c r="P1015" i="2"/>
  <c r="BK1015" i="2"/>
  <c r="J1015" i="2"/>
  <c r="BF1015" i="2" s="1"/>
  <c r="BI1014" i="2"/>
  <c r="BH1014" i="2"/>
  <c r="BG1014" i="2"/>
  <c r="BE1014" i="2"/>
  <c r="T1014" i="2"/>
  <c r="R1014" i="2"/>
  <c r="P1014" i="2"/>
  <c r="BK1014" i="2"/>
  <c r="J1014" i="2"/>
  <c r="BF1014" i="2" s="1"/>
  <c r="BI1008" i="2"/>
  <c r="BH1008" i="2"/>
  <c r="BG1008" i="2"/>
  <c r="BE1008" i="2"/>
  <c r="T1008" i="2"/>
  <c r="T1007" i="2" s="1"/>
  <c r="R1008" i="2"/>
  <c r="R1007" i="2" s="1"/>
  <c r="P1008" i="2"/>
  <c r="P1007" i="2" s="1"/>
  <c r="BK1008" i="2"/>
  <c r="BK1007" i="2" s="1"/>
  <c r="J1007" i="2" s="1"/>
  <c r="J90" i="2" s="1"/>
  <c r="J1008" i="2"/>
  <c r="BF1008" i="2"/>
  <c r="BI1006" i="2"/>
  <c r="BH1006" i="2"/>
  <c r="BG1006" i="2"/>
  <c r="BE1006" i="2"/>
  <c r="T1006" i="2"/>
  <c r="T1005" i="2" s="1"/>
  <c r="R1006" i="2"/>
  <c r="R1005" i="2" s="1"/>
  <c r="P1006" i="2"/>
  <c r="P1005" i="2" s="1"/>
  <c r="BK1006" i="2"/>
  <c r="BK1005" i="2" s="1"/>
  <c r="J1006" i="2"/>
  <c r="BF1006" i="2"/>
  <c r="BI1004" i="2"/>
  <c r="BH1004" i="2"/>
  <c r="BG1004" i="2"/>
  <c r="BE1004" i="2"/>
  <c r="T1004" i="2"/>
  <c r="R1004" i="2"/>
  <c r="P1004" i="2"/>
  <c r="BK1004" i="2"/>
  <c r="J1004" i="2"/>
  <c r="BF1004" i="2" s="1"/>
  <c r="BI1003" i="2"/>
  <c r="BH1003" i="2"/>
  <c r="BG1003" i="2"/>
  <c r="BE1003" i="2"/>
  <c r="T1003" i="2"/>
  <c r="T1002" i="2" s="1"/>
  <c r="T1001" i="2" s="1"/>
  <c r="R1003" i="2"/>
  <c r="R1002" i="2"/>
  <c r="R1001" i="2" s="1"/>
  <c r="P1003" i="2"/>
  <c r="P1002" i="2" s="1"/>
  <c r="P1001" i="2" s="1"/>
  <c r="BK1003" i="2"/>
  <c r="BK1002" i="2"/>
  <c r="J1002" i="2" s="1"/>
  <c r="J88" i="2" s="1"/>
  <c r="J1003" i="2"/>
  <c r="BF1003" i="2" s="1"/>
  <c r="BI981" i="2"/>
  <c r="BH981" i="2"/>
  <c r="BG981" i="2"/>
  <c r="BE981" i="2"/>
  <c r="T981" i="2"/>
  <c r="R981" i="2"/>
  <c r="P981" i="2"/>
  <c r="BK981" i="2"/>
  <c r="J981" i="2"/>
  <c r="BF981" i="2" s="1"/>
  <c r="BI976" i="2"/>
  <c r="BH976" i="2"/>
  <c r="BG976" i="2"/>
  <c r="BE976" i="2"/>
  <c r="T976" i="2"/>
  <c r="T975" i="2" s="1"/>
  <c r="R976" i="2"/>
  <c r="R975" i="2" s="1"/>
  <c r="P976" i="2"/>
  <c r="P975" i="2" s="1"/>
  <c r="BK976" i="2"/>
  <c r="BK975" i="2" s="1"/>
  <c r="J975" i="2" s="1"/>
  <c r="J86" i="2" s="1"/>
  <c r="J976" i="2"/>
  <c r="BF976" i="2"/>
  <c r="BI974" i="2"/>
  <c r="BH974" i="2"/>
  <c r="BG974" i="2"/>
  <c r="BE974" i="2"/>
  <c r="T974" i="2"/>
  <c r="R974" i="2"/>
  <c r="P974" i="2"/>
  <c r="BK974" i="2"/>
  <c r="J974" i="2"/>
  <c r="BF974" i="2" s="1"/>
  <c r="BI973" i="2"/>
  <c r="BH973" i="2"/>
  <c r="BG973" i="2"/>
  <c r="BE973" i="2"/>
  <c r="T973" i="2"/>
  <c r="R973" i="2"/>
  <c r="P973" i="2"/>
  <c r="BK973" i="2"/>
  <c r="J973" i="2"/>
  <c r="BF973" i="2" s="1"/>
  <c r="BI972" i="2"/>
  <c r="BH972" i="2"/>
  <c r="BG972" i="2"/>
  <c r="BE972" i="2"/>
  <c r="T972" i="2"/>
  <c r="R972" i="2"/>
  <c r="P972" i="2"/>
  <c r="BK972" i="2"/>
  <c r="J972" i="2"/>
  <c r="BF972" i="2" s="1"/>
  <c r="BI971" i="2"/>
  <c r="BH971" i="2"/>
  <c r="BG971" i="2"/>
  <c r="BE971" i="2"/>
  <c r="T971" i="2"/>
  <c r="R971" i="2"/>
  <c r="P971" i="2"/>
  <c r="BK971" i="2"/>
  <c r="J971" i="2"/>
  <c r="BF971" i="2" s="1"/>
  <c r="BI965" i="2"/>
  <c r="BH965" i="2"/>
  <c r="BG965" i="2"/>
  <c r="BE965" i="2"/>
  <c r="T965" i="2"/>
  <c r="R965" i="2"/>
  <c r="P965" i="2"/>
  <c r="BK965" i="2"/>
  <c r="J965" i="2"/>
  <c r="BF965" i="2" s="1"/>
  <c r="BI961" i="2"/>
  <c r="BH961" i="2"/>
  <c r="BG961" i="2"/>
  <c r="BE961" i="2"/>
  <c r="T961" i="2"/>
  <c r="T960" i="2" s="1"/>
  <c r="R961" i="2"/>
  <c r="R960" i="2" s="1"/>
  <c r="P961" i="2"/>
  <c r="P960" i="2" s="1"/>
  <c r="BK961" i="2"/>
  <c r="BK960" i="2" s="1"/>
  <c r="J960" i="2" s="1"/>
  <c r="J85" i="2" s="1"/>
  <c r="J961" i="2"/>
  <c r="BF961" i="2"/>
  <c r="BI958" i="2"/>
  <c r="BH958" i="2"/>
  <c r="BG958" i="2"/>
  <c r="BE958" i="2"/>
  <c r="T958" i="2"/>
  <c r="R958" i="2"/>
  <c r="P958" i="2"/>
  <c r="BK958" i="2"/>
  <c r="J958" i="2"/>
  <c r="BF958" i="2" s="1"/>
  <c r="BI951" i="2"/>
  <c r="BH951" i="2"/>
  <c r="BG951" i="2"/>
  <c r="BE951" i="2"/>
  <c r="T951" i="2"/>
  <c r="R951" i="2"/>
  <c r="P951" i="2"/>
  <c r="BK951" i="2"/>
  <c r="J951" i="2"/>
  <c r="BF951" i="2" s="1"/>
  <c r="BI944" i="2"/>
  <c r="BH944" i="2"/>
  <c r="BG944" i="2"/>
  <c r="BE944" i="2"/>
  <c r="T944" i="2"/>
  <c r="R944" i="2"/>
  <c r="P944" i="2"/>
  <c r="BK944" i="2"/>
  <c r="J944" i="2"/>
  <c r="BF944" i="2" s="1"/>
  <c r="BI939" i="2"/>
  <c r="BH939" i="2"/>
  <c r="BG939" i="2"/>
  <c r="BE939" i="2"/>
  <c r="T939" i="2"/>
  <c r="R939" i="2"/>
  <c r="P939" i="2"/>
  <c r="BK939" i="2"/>
  <c r="J939" i="2"/>
  <c r="BF939" i="2" s="1"/>
  <c r="BI937" i="2"/>
  <c r="BH937" i="2"/>
  <c r="BG937" i="2"/>
  <c r="BE937" i="2"/>
  <c r="T937" i="2"/>
  <c r="R937" i="2"/>
  <c r="P937" i="2"/>
  <c r="BK937" i="2"/>
  <c r="J937" i="2"/>
  <c r="BF937" i="2" s="1"/>
  <c r="BI930" i="2"/>
  <c r="BH930" i="2"/>
  <c r="BG930" i="2"/>
  <c r="BE930" i="2"/>
  <c r="T930" i="2"/>
  <c r="T929" i="2" s="1"/>
  <c r="R930" i="2"/>
  <c r="R929" i="2" s="1"/>
  <c r="P930" i="2"/>
  <c r="P929" i="2" s="1"/>
  <c r="BK930" i="2"/>
  <c r="BK929" i="2" s="1"/>
  <c r="J929" i="2" s="1"/>
  <c r="J84" i="2" s="1"/>
  <c r="J930" i="2"/>
  <c r="BF930" i="2"/>
  <c r="BI927" i="2"/>
  <c r="BH927" i="2"/>
  <c r="BG927" i="2"/>
  <c r="BE927" i="2"/>
  <c r="T927" i="2"/>
  <c r="R927" i="2"/>
  <c r="P927" i="2"/>
  <c r="BK927" i="2"/>
  <c r="J927" i="2"/>
  <c r="BF927" i="2" s="1"/>
  <c r="BI922" i="2"/>
  <c r="BH922" i="2"/>
  <c r="BG922" i="2"/>
  <c r="BE922" i="2"/>
  <c r="T922" i="2"/>
  <c r="R922" i="2"/>
  <c r="P922" i="2"/>
  <c r="BK922" i="2"/>
  <c r="J922" i="2"/>
  <c r="BF922" i="2" s="1"/>
  <c r="BI920" i="2"/>
  <c r="BH920" i="2"/>
  <c r="BG920" i="2"/>
  <c r="BE920" i="2"/>
  <c r="T920" i="2"/>
  <c r="T919" i="2" s="1"/>
  <c r="R920" i="2"/>
  <c r="R919" i="2" s="1"/>
  <c r="P920" i="2"/>
  <c r="P919" i="2" s="1"/>
  <c r="BK920" i="2"/>
  <c r="BK919" i="2" s="1"/>
  <c r="J919" i="2" s="1"/>
  <c r="J83" i="2" s="1"/>
  <c r="J920" i="2"/>
  <c r="BF920" i="2"/>
  <c r="BI917" i="2"/>
  <c r="BH917" i="2"/>
  <c r="BG917" i="2"/>
  <c r="BE917" i="2"/>
  <c r="T917" i="2"/>
  <c r="R917" i="2"/>
  <c r="P917" i="2"/>
  <c r="BK917" i="2"/>
  <c r="J917" i="2"/>
  <c r="BF917" i="2" s="1"/>
  <c r="BI916" i="2"/>
  <c r="BH916" i="2"/>
  <c r="BG916" i="2"/>
  <c r="BE916" i="2"/>
  <c r="T916" i="2"/>
  <c r="R916" i="2"/>
  <c r="P916" i="2"/>
  <c r="BK916" i="2"/>
  <c r="J916" i="2"/>
  <c r="BF916" i="2" s="1"/>
  <c r="BI914" i="2"/>
  <c r="BH914" i="2"/>
  <c r="BG914" i="2"/>
  <c r="BE914" i="2"/>
  <c r="T914" i="2"/>
  <c r="T913" i="2" s="1"/>
  <c r="R914" i="2"/>
  <c r="R913" i="2" s="1"/>
  <c r="P914" i="2"/>
  <c r="P913" i="2" s="1"/>
  <c r="BK914" i="2"/>
  <c r="BK913" i="2" s="1"/>
  <c r="J913" i="2" s="1"/>
  <c r="J82" i="2" s="1"/>
  <c r="J914" i="2"/>
  <c r="BF914" i="2"/>
  <c r="BI911" i="2"/>
  <c r="BH911" i="2"/>
  <c r="BG911" i="2"/>
  <c r="BE911" i="2"/>
  <c r="T911" i="2"/>
  <c r="R911" i="2"/>
  <c r="P911" i="2"/>
  <c r="BK911" i="2"/>
  <c r="J911" i="2"/>
  <c r="BF911" i="2" s="1"/>
  <c r="BI909" i="2"/>
  <c r="BH909" i="2"/>
  <c r="BG909" i="2"/>
  <c r="BE909" i="2"/>
  <c r="T909" i="2"/>
  <c r="R909" i="2"/>
  <c r="P909" i="2"/>
  <c r="BK909" i="2"/>
  <c r="J909" i="2"/>
  <c r="BF909" i="2" s="1"/>
  <c r="BI906" i="2"/>
  <c r="BH906" i="2"/>
  <c r="BG906" i="2"/>
  <c r="BE906" i="2"/>
  <c r="T906" i="2"/>
  <c r="R906" i="2"/>
  <c r="P906" i="2"/>
  <c r="BK906" i="2"/>
  <c r="J906" i="2"/>
  <c r="BF906" i="2" s="1"/>
  <c r="BI904" i="2"/>
  <c r="BH904" i="2"/>
  <c r="BG904" i="2"/>
  <c r="BE904" i="2"/>
  <c r="T904" i="2"/>
  <c r="R904" i="2"/>
  <c r="P904" i="2"/>
  <c r="BK904" i="2"/>
  <c r="J904" i="2"/>
  <c r="BF904" i="2" s="1"/>
  <c r="BI898" i="2"/>
  <c r="BH898" i="2"/>
  <c r="BG898" i="2"/>
  <c r="BE898" i="2"/>
  <c r="T898" i="2"/>
  <c r="R898" i="2"/>
  <c r="P898" i="2"/>
  <c r="BK898" i="2"/>
  <c r="J898" i="2"/>
  <c r="BF898" i="2" s="1"/>
  <c r="BI896" i="2"/>
  <c r="BH896" i="2"/>
  <c r="BG896" i="2"/>
  <c r="BE896" i="2"/>
  <c r="T896" i="2"/>
  <c r="R896" i="2"/>
  <c r="P896" i="2"/>
  <c r="BK896" i="2"/>
  <c r="J896" i="2"/>
  <c r="BF896" i="2" s="1"/>
  <c r="BI890" i="2"/>
  <c r="BH890" i="2"/>
  <c r="BG890" i="2"/>
  <c r="BE890" i="2"/>
  <c r="T890" i="2"/>
  <c r="R890" i="2"/>
  <c r="P890" i="2"/>
  <c r="BK890" i="2"/>
  <c r="J890" i="2"/>
  <c r="BF890" i="2" s="1"/>
  <c r="BI888" i="2"/>
  <c r="BH888" i="2"/>
  <c r="BG888" i="2"/>
  <c r="BE888" i="2"/>
  <c r="T888" i="2"/>
  <c r="R888" i="2"/>
  <c r="P888" i="2"/>
  <c r="BK888" i="2"/>
  <c r="J888" i="2"/>
  <c r="BF888" i="2" s="1"/>
  <c r="BI883" i="2"/>
  <c r="BH883" i="2"/>
  <c r="BG883" i="2"/>
  <c r="BE883" i="2"/>
  <c r="T883" i="2"/>
  <c r="R883" i="2"/>
  <c r="P883" i="2"/>
  <c r="BK883" i="2"/>
  <c r="J883" i="2"/>
  <c r="BF883" i="2" s="1"/>
  <c r="BI881" i="2"/>
  <c r="BH881" i="2"/>
  <c r="BG881" i="2"/>
  <c r="BE881" i="2"/>
  <c r="T881" i="2"/>
  <c r="R881" i="2"/>
  <c r="P881" i="2"/>
  <c r="BK881" i="2"/>
  <c r="J881" i="2"/>
  <c r="BF881" i="2" s="1"/>
  <c r="BI872" i="2"/>
  <c r="BH872" i="2"/>
  <c r="BG872" i="2"/>
  <c r="BE872" i="2"/>
  <c r="T872" i="2"/>
  <c r="T871" i="2" s="1"/>
  <c r="R872" i="2"/>
  <c r="R871" i="2" s="1"/>
  <c r="P872" i="2"/>
  <c r="P871" i="2" s="1"/>
  <c r="BK872" i="2"/>
  <c r="BK871" i="2" s="1"/>
  <c r="J871" i="2" s="1"/>
  <c r="J81" i="2" s="1"/>
  <c r="J872" i="2"/>
  <c r="BF872" i="2"/>
  <c r="BI869" i="2"/>
  <c r="BH869" i="2"/>
  <c r="BG869" i="2"/>
  <c r="BE869" i="2"/>
  <c r="T869" i="2"/>
  <c r="R869" i="2"/>
  <c r="P869" i="2"/>
  <c r="BK869" i="2"/>
  <c r="J869" i="2"/>
  <c r="BF869" i="2" s="1"/>
  <c r="BI858" i="2"/>
  <c r="BH858" i="2"/>
  <c r="BG858" i="2"/>
  <c r="BE858" i="2"/>
  <c r="T858" i="2"/>
  <c r="R858" i="2"/>
  <c r="P858" i="2"/>
  <c r="BK858" i="2"/>
  <c r="J858" i="2"/>
  <c r="BF858" i="2" s="1"/>
  <c r="BI847" i="2"/>
  <c r="BH847" i="2"/>
  <c r="BG847" i="2"/>
  <c r="BE847" i="2"/>
  <c r="T847" i="2"/>
  <c r="R847" i="2"/>
  <c r="P847" i="2"/>
  <c r="BK847" i="2"/>
  <c r="J847" i="2"/>
  <c r="BF847" i="2" s="1"/>
  <c r="BI840" i="2"/>
  <c r="BH840" i="2"/>
  <c r="BG840" i="2"/>
  <c r="BE840" i="2"/>
  <c r="T840" i="2"/>
  <c r="R840" i="2"/>
  <c r="P840" i="2"/>
  <c r="BK840" i="2"/>
  <c r="J840" i="2"/>
  <c r="BF840" i="2" s="1"/>
  <c r="BI833" i="2"/>
  <c r="BH833" i="2"/>
  <c r="BG833" i="2"/>
  <c r="BE833" i="2"/>
  <c r="T833" i="2"/>
  <c r="R833" i="2"/>
  <c r="P833" i="2"/>
  <c r="BK833" i="2"/>
  <c r="J833" i="2"/>
  <c r="BF833" i="2" s="1"/>
  <c r="BI831" i="2"/>
  <c r="BH831" i="2"/>
  <c r="BG831" i="2"/>
  <c r="BE831" i="2"/>
  <c r="T831" i="2"/>
  <c r="R831" i="2"/>
  <c r="P831" i="2"/>
  <c r="BK831" i="2"/>
  <c r="J831" i="2"/>
  <c r="BF831" i="2" s="1"/>
  <c r="BI823" i="2"/>
  <c r="BH823" i="2"/>
  <c r="BG823" i="2"/>
  <c r="BE823" i="2"/>
  <c r="T823" i="2"/>
  <c r="R823" i="2"/>
  <c r="P823" i="2"/>
  <c r="BK823" i="2"/>
  <c r="J823" i="2"/>
  <c r="BF823" i="2" s="1"/>
  <c r="BI821" i="2"/>
  <c r="BH821" i="2"/>
  <c r="BG821" i="2"/>
  <c r="BE821" i="2"/>
  <c r="T821" i="2"/>
  <c r="R821" i="2"/>
  <c r="P821" i="2"/>
  <c r="BK821" i="2"/>
  <c r="J821" i="2"/>
  <c r="BF821" i="2" s="1"/>
  <c r="BI816" i="2"/>
  <c r="BH816" i="2"/>
  <c r="BG816" i="2"/>
  <c r="BE816" i="2"/>
  <c r="T816" i="2"/>
  <c r="R816" i="2"/>
  <c r="P816" i="2"/>
  <c r="BK816" i="2"/>
  <c r="J816" i="2"/>
  <c r="BF816" i="2" s="1"/>
  <c r="BI814" i="2"/>
  <c r="BH814" i="2"/>
  <c r="BG814" i="2"/>
  <c r="BE814" i="2"/>
  <c r="T814" i="2"/>
  <c r="R814" i="2"/>
  <c r="P814" i="2"/>
  <c r="BK814" i="2"/>
  <c r="J814" i="2"/>
  <c r="BF814" i="2" s="1"/>
  <c r="BI810" i="2"/>
  <c r="BH810" i="2"/>
  <c r="BG810" i="2"/>
  <c r="BE810" i="2"/>
  <c r="T810" i="2"/>
  <c r="R810" i="2"/>
  <c r="P810" i="2"/>
  <c r="BK810" i="2"/>
  <c r="J810" i="2"/>
  <c r="BF810" i="2" s="1"/>
  <c r="BI807" i="2"/>
  <c r="BH807" i="2"/>
  <c r="BG807" i="2"/>
  <c r="BE807" i="2"/>
  <c r="T807" i="2"/>
  <c r="R807" i="2"/>
  <c r="P807" i="2"/>
  <c r="BK807" i="2"/>
  <c r="J807" i="2"/>
  <c r="BF807" i="2" s="1"/>
  <c r="BI805" i="2"/>
  <c r="BH805" i="2"/>
  <c r="BG805" i="2"/>
  <c r="BE805" i="2"/>
  <c r="T805" i="2"/>
  <c r="R805" i="2"/>
  <c r="P805" i="2"/>
  <c r="BK805" i="2"/>
  <c r="J805" i="2"/>
  <c r="BF805" i="2" s="1"/>
  <c r="BI802" i="2"/>
  <c r="BH802" i="2"/>
  <c r="BG802" i="2"/>
  <c r="BE802" i="2"/>
  <c r="T802" i="2"/>
  <c r="R802" i="2"/>
  <c r="R801" i="2" s="1"/>
  <c r="P802" i="2"/>
  <c r="P801" i="2" s="1"/>
  <c r="BK802" i="2"/>
  <c r="BK801" i="2" s="1"/>
  <c r="J801" i="2" s="1"/>
  <c r="J80" i="2" s="1"/>
  <c r="J802" i="2"/>
  <c r="BF802" i="2"/>
  <c r="BI799" i="2"/>
  <c r="BH799" i="2"/>
  <c r="BG799" i="2"/>
  <c r="BE799" i="2"/>
  <c r="T799" i="2"/>
  <c r="R799" i="2"/>
  <c r="P799" i="2"/>
  <c r="BK799" i="2"/>
  <c r="J799" i="2"/>
  <c r="BF799" i="2" s="1"/>
  <c r="BI797" i="2"/>
  <c r="BH797" i="2"/>
  <c r="BG797" i="2"/>
  <c r="BE797" i="2"/>
  <c r="T797" i="2"/>
  <c r="R797" i="2"/>
  <c r="P797" i="2"/>
  <c r="BK797" i="2"/>
  <c r="J797" i="2"/>
  <c r="BF797" i="2" s="1"/>
  <c r="BI794" i="2"/>
  <c r="BH794" i="2"/>
  <c r="BG794" i="2"/>
  <c r="BE794" i="2"/>
  <c r="T794" i="2"/>
  <c r="R794" i="2"/>
  <c r="P794" i="2"/>
  <c r="BK794" i="2"/>
  <c r="J794" i="2"/>
  <c r="BF794" i="2" s="1"/>
  <c r="BI793" i="2"/>
  <c r="BH793" i="2"/>
  <c r="BG793" i="2"/>
  <c r="BE793" i="2"/>
  <c r="T793" i="2"/>
  <c r="R793" i="2"/>
  <c r="P793" i="2"/>
  <c r="BK793" i="2"/>
  <c r="J793" i="2"/>
  <c r="BF793" i="2"/>
  <c r="BI790" i="2"/>
  <c r="BH790" i="2"/>
  <c r="BG790" i="2"/>
  <c r="BE790" i="2"/>
  <c r="T790" i="2"/>
  <c r="R790" i="2"/>
  <c r="P790" i="2"/>
  <c r="BK790" i="2"/>
  <c r="J790" i="2"/>
  <c r="BF790" i="2"/>
  <c r="BI789" i="2"/>
  <c r="BH789" i="2"/>
  <c r="BG789" i="2"/>
  <c r="BE789" i="2"/>
  <c r="T789" i="2"/>
  <c r="R789" i="2"/>
  <c r="P789" i="2"/>
  <c r="BK789" i="2"/>
  <c r="J789" i="2"/>
  <c r="BF789" i="2"/>
  <c r="BI784" i="2"/>
  <c r="BH784" i="2"/>
  <c r="BG784" i="2"/>
  <c r="BE784" i="2"/>
  <c r="T784" i="2"/>
  <c r="T783" i="2"/>
  <c r="R784" i="2"/>
  <c r="R783" i="2"/>
  <c r="P784" i="2"/>
  <c r="P783" i="2"/>
  <c r="BK784" i="2"/>
  <c r="BK783" i="2"/>
  <c r="J783" i="2" s="1"/>
  <c r="J79" i="2" s="1"/>
  <c r="J784" i="2"/>
  <c r="BF784" i="2" s="1"/>
  <c r="BI779" i="2"/>
  <c r="BH779" i="2"/>
  <c r="BG779" i="2"/>
  <c r="BE779" i="2"/>
  <c r="T779" i="2"/>
  <c r="R779" i="2"/>
  <c r="P779" i="2"/>
  <c r="BK779" i="2"/>
  <c r="J779" i="2"/>
  <c r="BF779" i="2"/>
  <c r="BI777" i="2"/>
  <c r="BH777" i="2"/>
  <c r="BG777" i="2"/>
  <c r="BE777" i="2"/>
  <c r="T777" i="2"/>
  <c r="R777" i="2"/>
  <c r="P777" i="2"/>
  <c r="BK777" i="2"/>
  <c r="J777" i="2"/>
  <c r="BF777" i="2"/>
  <c r="BI773" i="2"/>
  <c r="BH773" i="2"/>
  <c r="BG773" i="2"/>
  <c r="BE773" i="2"/>
  <c r="T773" i="2"/>
  <c r="R773" i="2"/>
  <c r="P773" i="2"/>
  <c r="BK773" i="2"/>
  <c r="J773" i="2"/>
  <c r="BF773" i="2"/>
  <c r="BI772" i="2"/>
  <c r="BH772" i="2"/>
  <c r="BG772" i="2"/>
  <c r="BE772" i="2"/>
  <c r="T772" i="2"/>
  <c r="R772" i="2"/>
  <c r="P772" i="2"/>
  <c r="BK772" i="2"/>
  <c r="J772" i="2"/>
  <c r="BF772" i="2"/>
  <c r="BI767" i="2"/>
  <c r="BH767" i="2"/>
  <c r="BG767" i="2"/>
  <c r="BE767" i="2"/>
  <c r="T767" i="2"/>
  <c r="R767" i="2"/>
  <c r="P767" i="2"/>
  <c r="BK767" i="2"/>
  <c r="J767" i="2"/>
  <c r="BF767" i="2"/>
  <c r="BI763" i="2"/>
  <c r="BH763" i="2"/>
  <c r="BG763" i="2"/>
  <c r="BE763" i="2"/>
  <c r="T763" i="2"/>
  <c r="R763" i="2"/>
  <c r="P763" i="2"/>
  <c r="BK763" i="2"/>
  <c r="J763" i="2"/>
  <c r="BF763" i="2"/>
  <c r="BI760" i="2"/>
  <c r="BH760" i="2"/>
  <c r="BG760" i="2"/>
  <c r="BE760" i="2"/>
  <c r="T760" i="2"/>
  <c r="R760" i="2"/>
  <c r="P760" i="2"/>
  <c r="BK760" i="2"/>
  <c r="J760" i="2"/>
  <c r="BF760" i="2"/>
  <c r="BI757" i="2"/>
  <c r="BH757" i="2"/>
  <c r="BG757" i="2"/>
  <c r="BE757" i="2"/>
  <c r="T757" i="2"/>
  <c r="R757" i="2"/>
  <c r="P757" i="2"/>
  <c r="BK757" i="2"/>
  <c r="J757" i="2"/>
  <c r="BF757" i="2"/>
  <c r="BI754" i="2"/>
  <c r="BH754" i="2"/>
  <c r="BG754" i="2"/>
  <c r="BE754" i="2"/>
  <c r="T754" i="2"/>
  <c r="R754" i="2"/>
  <c r="P754" i="2"/>
  <c r="BK754" i="2"/>
  <c r="J754" i="2"/>
  <c r="BF754" i="2"/>
  <c r="BI751" i="2"/>
  <c r="BH751" i="2"/>
  <c r="BG751" i="2"/>
  <c r="BE751" i="2"/>
  <c r="T751" i="2"/>
  <c r="R751" i="2"/>
  <c r="P751" i="2"/>
  <c r="BK751" i="2"/>
  <c r="J751" i="2"/>
  <c r="BF751" i="2"/>
  <c r="BI748" i="2"/>
  <c r="BH748" i="2"/>
  <c r="BG748" i="2"/>
  <c r="BE748" i="2"/>
  <c r="T748" i="2"/>
  <c r="R748" i="2"/>
  <c r="P748" i="2"/>
  <c r="BK748" i="2"/>
  <c r="J748" i="2"/>
  <c r="BF748" i="2"/>
  <c r="BI745" i="2"/>
  <c r="BH745" i="2"/>
  <c r="BG745" i="2"/>
  <c r="BE745" i="2"/>
  <c r="T745" i="2"/>
  <c r="R745" i="2"/>
  <c r="P745" i="2"/>
  <c r="BK745" i="2"/>
  <c r="J745" i="2"/>
  <c r="BF745" i="2"/>
  <c r="BI742" i="2"/>
  <c r="BH742" i="2"/>
  <c r="BG742" i="2"/>
  <c r="BE742" i="2"/>
  <c r="T742" i="2"/>
  <c r="R742" i="2"/>
  <c r="P742" i="2"/>
  <c r="BK742" i="2"/>
  <c r="J742" i="2"/>
  <c r="BF742" i="2"/>
  <c r="BI741" i="2"/>
  <c r="BH741" i="2"/>
  <c r="BG741" i="2"/>
  <c r="BE741" i="2"/>
  <c r="T741" i="2"/>
  <c r="R741" i="2"/>
  <c r="P741" i="2"/>
  <c r="BK741" i="2"/>
  <c r="J741" i="2"/>
  <c r="BF741" i="2"/>
  <c r="BI736" i="2"/>
  <c r="BH736" i="2"/>
  <c r="BG736" i="2"/>
  <c r="BE736" i="2"/>
  <c r="T736" i="2"/>
  <c r="R736" i="2"/>
  <c r="P736" i="2"/>
  <c r="BK736" i="2"/>
  <c r="J736" i="2"/>
  <c r="BF736" i="2"/>
  <c r="BI735" i="2"/>
  <c r="BH735" i="2"/>
  <c r="BG735" i="2"/>
  <c r="BE735" i="2"/>
  <c r="T735" i="2"/>
  <c r="R735" i="2"/>
  <c r="P735" i="2"/>
  <c r="BK735" i="2"/>
  <c r="J735" i="2"/>
  <c r="BF735" i="2"/>
  <c r="BI732" i="2"/>
  <c r="BH732" i="2"/>
  <c r="BG732" i="2"/>
  <c r="BE732" i="2"/>
  <c r="T732" i="2"/>
  <c r="R732" i="2"/>
  <c r="P732" i="2"/>
  <c r="BK732" i="2"/>
  <c r="J732" i="2"/>
  <c r="BF732" i="2"/>
  <c r="BI731" i="2"/>
  <c r="BH731" i="2"/>
  <c r="BG731" i="2"/>
  <c r="BE731" i="2"/>
  <c r="T731" i="2"/>
  <c r="R731" i="2"/>
  <c r="P731" i="2"/>
  <c r="BK731" i="2"/>
  <c r="J731" i="2"/>
  <c r="BF731" i="2"/>
  <c r="BI728" i="2"/>
  <c r="BH728" i="2"/>
  <c r="BG728" i="2"/>
  <c r="BE728" i="2"/>
  <c r="T728" i="2"/>
  <c r="R728" i="2"/>
  <c r="P728" i="2"/>
  <c r="BK728" i="2"/>
  <c r="J728" i="2"/>
  <c r="BF728" i="2"/>
  <c r="BI726" i="2"/>
  <c r="BH726" i="2"/>
  <c r="BG726" i="2"/>
  <c r="BE726" i="2"/>
  <c r="T726" i="2"/>
  <c r="R726" i="2"/>
  <c r="P726" i="2"/>
  <c r="BK726" i="2"/>
  <c r="J726" i="2"/>
  <c r="BF726" i="2"/>
  <c r="BI724" i="2"/>
  <c r="BH724" i="2"/>
  <c r="BG724" i="2"/>
  <c r="BE724" i="2"/>
  <c r="T724" i="2"/>
  <c r="R724" i="2"/>
  <c r="P724" i="2"/>
  <c r="BK724" i="2"/>
  <c r="J724" i="2"/>
  <c r="BF724" i="2"/>
  <c r="BI720" i="2"/>
  <c r="BH720" i="2"/>
  <c r="BG720" i="2"/>
  <c r="BE720" i="2"/>
  <c r="T720" i="2"/>
  <c r="R720" i="2"/>
  <c r="P720" i="2"/>
  <c r="BK720" i="2"/>
  <c r="J720" i="2"/>
  <c r="BF720" i="2"/>
  <c r="BI715" i="2"/>
  <c r="BH715" i="2"/>
  <c r="BG715" i="2"/>
  <c r="BE715" i="2"/>
  <c r="T715" i="2"/>
  <c r="R715" i="2"/>
  <c r="P715" i="2"/>
  <c r="BK715" i="2"/>
  <c r="J715" i="2"/>
  <c r="BF715" i="2"/>
  <c r="BI713" i="2"/>
  <c r="BH713" i="2"/>
  <c r="BG713" i="2"/>
  <c r="BE713" i="2"/>
  <c r="T713" i="2"/>
  <c r="R713" i="2"/>
  <c r="P713" i="2"/>
  <c r="BK713" i="2"/>
  <c r="J713" i="2"/>
  <c r="BF713" i="2"/>
  <c r="BI711" i="2"/>
  <c r="BH711" i="2"/>
  <c r="BG711" i="2"/>
  <c r="BE711" i="2"/>
  <c r="T711" i="2"/>
  <c r="R711" i="2"/>
  <c r="P711" i="2"/>
  <c r="BK711" i="2"/>
  <c r="J711" i="2"/>
  <c r="BF711" i="2"/>
  <c r="BI709" i="2"/>
  <c r="BH709" i="2"/>
  <c r="BG709" i="2"/>
  <c r="BE709" i="2"/>
  <c r="T709" i="2"/>
  <c r="R709" i="2"/>
  <c r="P709" i="2"/>
  <c r="BK709" i="2"/>
  <c r="J709" i="2"/>
  <c r="BF709" i="2"/>
  <c r="BI707" i="2"/>
  <c r="BH707" i="2"/>
  <c r="BG707" i="2"/>
  <c r="BE707" i="2"/>
  <c r="T707" i="2"/>
  <c r="R707" i="2"/>
  <c r="P707" i="2"/>
  <c r="BK707" i="2"/>
  <c r="J707" i="2"/>
  <c r="BF707" i="2"/>
  <c r="BI705" i="2"/>
  <c r="BH705" i="2"/>
  <c r="BG705" i="2"/>
  <c r="BE705" i="2"/>
  <c r="T705" i="2"/>
  <c r="R705" i="2"/>
  <c r="P705" i="2"/>
  <c r="BK705" i="2"/>
  <c r="J705" i="2"/>
  <c r="BF705" i="2"/>
  <c r="BI703" i="2"/>
  <c r="BH703" i="2"/>
  <c r="BG703" i="2"/>
  <c r="BE703" i="2"/>
  <c r="T703" i="2"/>
  <c r="R703" i="2"/>
  <c r="P703" i="2"/>
  <c r="BK703" i="2"/>
  <c r="J703" i="2"/>
  <c r="BF703" i="2"/>
  <c r="BI701" i="2"/>
  <c r="BH701" i="2"/>
  <c r="BG701" i="2"/>
  <c r="BE701" i="2"/>
  <c r="T701" i="2"/>
  <c r="R701" i="2"/>
  <c r="P701" i="2"/>
  <c r="BK701" i="2"/>
  <c r="J701" i="2"/>
  <c r="BF701" i="2"/>
  <c r="BI690" i="2"/>
  <c r="BH690" i="2"/>
  <c r="BG690" i="2"/>
  <c r="BE690" i="2"/>
  <c r="T690" i="2"/>
  <c r="R690" i="2"/>
  <c r="P690" i="2"/>
  <c r="BK690" i="2"/>
  <c r="J690" i="2"/>
  <c r="BF690" i="2"/>
  <c r="BI689" i="2"/>
  <c r="BH689" i="2"/>
  <c r="BG689" i="2"/>
  <c r="BE689" i="2"/>
  <c r="T689" i="2"/>
  <c r="R689" i="2"/>
  <c r="P689" i="2"/>
  <c r="BK689" i="2"/>
  <c r="J689" i="2"/>
  <c r="BF689" i="2"/>
  <c r="BI688" i="2"/>
  <c r="BH688" i="2"/>
  <c r="BG688" i="2"/>
  <c r="BE688" i="2"/>
  <c r="T688" i="2"/>
  <c r="R688" i="2"/>
  <c r="P688" i="2"/>
  <c r="BK688" i="2"/>
  <c r="J688" i="2"/>
  <c r="BF688" i="2"/>
  <c r="BI683" i="2"/>
  <c r="BH683" i="2"/>
  <c r="BG683" i="2"/>
  <c r="BE683" i="2"/>
  <c r="T683" i="2"/>
  <c r="R683" i="2"/>
  <c r="P683" i="2"/>
  <c r="BK683" i="2"/>
  <c r="J683" i="2"/>
  <c r="BF683" i="2"/>
  <c r="BI682" i="2"/>
  <c r="BH682" i="2"/>
  <c r="BG682" i="2"/>
  <c r="BE682" i="2"/>
  <c r="T682" i="2"/>
  <c r="T681" i="2"/>
  <c r="R682" i="2"/>
  <c r="R681" i="2"/>
  <c r="P682" i="2"/>
  <c r="P681" i="2"/>
  <c r="BK682" i="2"/>
  <c r="BK681" i="2"/>
  <c r="J681" i="2" s="1"/>
  <c r="J78" i="2" s="1"/>
  <c r="J682" i="2"/>
  <c r="BF682" i="2" s="1"/>
  <c r="BI679" i="2"/>
  <c r="BH679" i="2"/>
  <c r="BG679" i="2"/>
  <c r="BE679" i="2"/>
  <c r="T679" i="2"/>
  <c r="R679" i="2"/>
  <c r="P679" i="2"/>
  <c r="BK679" i="2"/>
  <c r="J679" i="2"/>
  <c r="BF679" i="2"/>
  <c r="BI675" i="2"/>
  <c r="BH675" i="2"/>
  <c r="BG675" i="2"/>
  <c r="BE675" i="2"/>
  <c r="T675" i="2"/>
  <c r="T674" i="2"/>
  <c r="R675" i="2"/>
  <c r="R674" i="2"/>
  <c r="P675" i="2"/>
  <c r="P674" i="2"/>
  <c r="BK675" i="2"/>
  <c r="BK674" i="2"/>
  <c r="J674" i="2" s="1"/>
  <c r="J77" i="2" s="1"/>
  <c r="J675" i="2"/>
  <c r="BF675" i="2" s="1"/>
  <c r="BI672" i="2"/>
  <c r="BH672" i="2"/>
  <c r="BG672" i="2"/>
  <c r="BE672" i="2"/>
  <c r="T672" i="2"/>
  <c r="R672" i="2"/>
  <c r="P672" i="2"/>
  <c r="BK672" i="2"/>
  <c r="J672" i="2"/>
  <c r="BF672" i="2"/>
  <c r="BI671" i="2"/>
  <c r="BH671" i="2"/>
  <c r="BG671" i="2"/>
  <c r="BE671" i="2"/>
  <c r="T671" i="2"/>
  <c r="R671" i="2"/>
  <c r="P671" i="2"/>
  <c r="BK671" i="2"/>
  <c r="J671" i="2"/>
  <c r="BF671" i="2"/>
  <c r="BI670" i="2"/>
  <c r="BH670" i="2"/>
  <c r="BG670" i="2"/>
  <c r="BE670" i="2"/>
  <c r="T670" i="2"/>
  <c r="R670" i="2"/>
  <c r="P670" i="2"/>
  <c r="BK670" i="2"/>
  <c r="J670" i="2"/>
  <c r="BF670" i="2"/>
  <c r="BI667" i="2"/>
  <c r="BH667" i="2"/>
  <c r="BG667" i="2"/>
  <c r="BE667" i="2"/>
  <c r="T667" i="2"/>
  <c r="R667" i="2"/>
  <c r="P667" i="2"/>
  <c r="BK667" i="2"/>
  <c r="J667" i="2"/>
  <c r="BF667" i="2"/>
  <c r="BI665" i="2"/>
  <c r="BH665" i="2"/>
  <c r="BG665" i="2"/>
  <c r="BE665" i="2"/>
  <c r="T665" i="2"/>
  <c r="R665" i="2"/>
  <c r="P665" i="2"/>
  <c r="BK665" i="2"/>
  <c r="J665" i="2"/>
  <c r="BF665" i="2"/>
  <c r="BI663" i="2"/>
  <c r="BH663" i="2"/>
  <c r="BG663" i="2"/>
  <c r="BE663" i="2"/>
  <c r="T663" i="2"/>
  <c r="R663" i="2"/>
  <c r="P663" i="2"/>
  <c r="BK663" i="2"/>
  <c r="J663" i="2"/>
  <c r="BF663" i="2"/>
  <c r="BI657" i="2"/>
  <c r="BH657" i="2"/>
  <c r="BG657" i="2"/>
  <c r="BE657" i="2"/>
  <c r="T657" i="2"/>
  <c r="R657" i="2"/>
  <c r="P657" i="2"/>
  <c r="BK657" i="2"/>
  <c r="J657" i="2"/>
  <c r="BF657" i="2"/>
  <c r="BI651" i="2"/>
  <c r="BH651" i="2"/>
  <c r="BG651" i="2"/>
  <c r="BE651" i="2"/>
  <c r="T651" i="2"/>
  <c r="R651" i="2"/>
  <c r="P651" i="2"/>
  <c r="BK651" i="2"/>
  <c r="J651" i="2"/>
  <c r="BF651" i="2"/>
  <c r="BI648" i="2"/>
  <c r="BH648" i="2"/>
  <c r="BG648" i="2"/>
  <c r="BE648" i="2"/>
  <c r="T648" i="2"/>
  <c r="R648" i="2"/>
  <c r="P648" i="2"/>
  <c r="BK648" i="2"/>
  <c r="J648" i="2"/>
  <c r="BF648" i="2"/>
  <c r="BI645" i="2"/>
  <c r="BH645" i="2"/>
  <c r="BG645" i="2"/>
  <c r="BE645" i="2"/>
  <c r="T645" i="2"/>
  <c r="R645" i="2"/>
  <c r="P645" i="2"/>
  <c r="BK645" i="2"/>
  <c r="J645" i="2"/>
  <c r="BF645" i="2"/>
  <c r="BI641" i="2"/>
  <c r="BH641" i="2"/>
  <c r="BG641" i="2"/>
  <c r="BE641" i="2"/>
  <c r="T641" i="2"/>
  <c r="R641" i="2"/>
  <c r="P641" i="2"/>
  <c r="BK641" i="2"/>
  <c r="J641" i="2"/>
  <c r="BF641" i="2"/>
  <c r="BI638" i="2"/>
  <c r="BH638" i="2"/>
  <c r="BG638" i="2"/>
  <c r="BE638" i="2"/>
  <c r="T638" i="2"/>
  <c r="R638" i="2"/>
  <c r="P638" i="2"/>
  <c r="BK638" i="2"/>
  <c r="J638" i="2"/>
  <c r="BF638" i="2"/>
  <c r="BI635" i="2"/>
  <c r="BH635" i="2"/>
  <c r="BG635" i="2"/>
  <c r="BE635" i="2"/>
  <c r="T635" i="2"/>
  <c r="R635" i="2"/>
  <c r="P635" i="2"/>
  <c r="BK635" i="2"/>
  <c r="J635" i="2"/>
  <c r="BF635" i="2"/>
  <c r="BI629" i="2"/>
  <c r="BH629" i="2"/>
  <c r="BG629" i="2"/>
  <c r="BE629" i="2"/>
  <c r="T629" i="2"/>
  <c r="R629" i="2"/>
  <c r="P629" i="2"/>
  <c r="BK629" i="2"/>
  <c r="J629" i="2"/>
  <c r="BF629" i="2"/>
  <c r="BI623" i="2"/>
  <c r="BH623" i="2"/>
  <c r="BG623" i="2"/>
  <c r="BE623" i="2"/>
  <c r="T623" i="2"/>
  <c r="R623" i="2"/>
  <c r="P623" i="2"/>
  <c r="BK623" i="2"/>
  <c r="J623" i="2"/>
  <c r="BF623" i="2"/>
  <c r="BI618" i="2"/>
  <c r="BH618" i="2"/>
  <c r="BG618" i="2"/>
  <c r="BE618" i="2"/>
  <c r="T618" i="2"/>
  <c r="T617" i="2"/>
  <c r="R618" i="2"/>
  <c r="R617" i="2"/>
  <c r="P618" i="2"/>
  <c r="P617" i="2"/>
  <c r="BK618" i="2"/>
  <c r="BK617" i="2"/>
  <c r="J617" i="2" s="1"/>
  <c r="J76" i="2" s="1"/>
  <c r="J618" i="2"/>
  <c r="BF618" i="2" s="1"/>
  <c r="BI615" i="2"/>
  <c r="BH615" i="2"/>
  <c r="BG615" i="2"/>
  <c r="BE615" i="2"/>
  <c r="T615" i="2"/>
  <c r="R615" i="2"/>
  <c r="P615" i="2"/>
  <c r="BK615" i="2"/>
  <c r="J615" i="2"/>
  <c r="BF615" i="2"/>
  <c r="BI613" i="2"/>
  <c r="BH613" i="2"/>
  <c r="BG613" i="2"/>
  <c r="BE613" i="2"/>
  <c r="T613" i="2"/>
  <c r="R613" i="2"/>
  <c r="P613" i="2"/>
  <c r="BK613" i="2"/>
  <c r="J613" i="2"/>
  <c r="BF613" i="2"/>
  <c r="BI610" i="2"/>
  <c r="BH610" i="2"/>
  <c r="BG610" i="2"/>
  <c r="BE610" i="2"/>
  <c r="T610" i="2"/>
  <c r="R610" i="2"/>
  <c r="P610" i="2"/>
  <c r="BK610" i="2"/>
  <c r="J610" i="2"/>
  <c r="BF610" i="2"/>
  <c r="BI607" i="2"/>
  <c r="BH607" i="2"/>
  <c r="BG607" i="2"/>
  <c r="BE607" i="2"/>
  <c r="T607" i="2"/>
  <c r="T606" i="2"/>
  <c r="R607" i="2"/>
  <c r="R606" i="2"/>
  <c r="P607" i="2"/>
  <c r="P606" i="2"/>
  <c r="BK607" i="2"/>
  <c r="BK606" i="2"/>
  <c r="J606" i="2" s="1"/>
  <c r="J75" i="2" s="1"/>
  <c r="J607" i="2"/>
  <c r="BF607" i="2" s="1"/>
  <c r="BI604" i="2"/>
  <c r="BH604" i="2"/>
  <c r="BG604" i="2"/>
  <c r="BE604" i="2"/>
  <c r="T604" i="2"/>
  <c r="R604" i="2"/>
  <c r="P604" i="2"/>
  <c r="BK604" i="2"/>
  <c r="J604" i="2"/>
  <c r="BF604" i="2"/>
  <c r="BI602" i="2"/>
  <c r="BH602" i="2"/>
  <c r="BG602" i="2"/>
  <c r="BE602" i="2"/>
  <c r="T602" i="2"/>
  <c r="R602" i="2"/>
  <c r="P602" i="2"/>
  <c r="BK602" i="2"/>
  <c r="J602" i="2"/>
  <c r="BF602" i="2"/>
  <c r="BI600" i="2"/>
  <c r="BH600" i="2"/>
  <c r="BG600" i="2"/>
  <c r="BE600" i="2"/>
  <c r="T600" i="2"/>
  <c r="R600" i="2"/>
  <c r="P600" i="2"/>
  <c r="BK600" i="2"/>
  <c r="J600" i="2"/>
  <c r="BF600" i="2"/>
  <c r="BI598" i="2"/>
  <c r="BH598" i="2"/>
  <c r="BG598" i="2"/>
  <c r="BE598" i="2"/>
  <c r="T598" i="2"/>
  <c r="R598" i="2"/>
  <c r="P598" i="2"/>
  <c r="BK598" i="2"/>
  <c r="J598" i="2"/>
  <c r="BF598" i="2"/>
  <c r="BI596" i="2"/>
  <c r="BH596" i="2"/>
  <c r="BG596" i="2"/>
  <c r="BE596" i="2"/>
  <c r="T596" i="2"/>
  <c r="R596" i="2"/>
  <c r="P596" i="2"/>
  <c r="BK596" i="2"/>
  <c r="J596" i="2"/>
  <c r="BF596" i="2"/>
  <c r="BI594" i="2"/>
  <c r="BH594" i="2"/>
  <c r="BG594" i="2"/>
  <c r="BE594" i="2"/>
  <c r="T594" i="2"/>
  <c r="R594" i="2"/>
  <c r="P594" i="2"/>
  <c r="BK594" i="2"/>
  <c r="J594" i="2"/>
  <c r="BF594" i="2"/>
  <c r="BI592" i="2"/>
  <c r="BH592" i="2"/>
  <c r="BG592" i="2"/>
  <c r="BE592" i="2"/>
  <c r="T592" i="2"/>
  <c r="R592" i="2"/>
  <c r="P592" i="2"/>
  <c r="BK592" i="2"/>
  <c r="J592" i="2"/>
  <c r="BF592" i="2"/>
  <c r="BI590" i="2"/>
  <c r="BH590" i="2"/>
  <c r="BG590" i="2"/>
  <c r="BE590" i="2"/>
  <c r="T590" i="2"/>
  <c r="R590" i="2"/>
  <c r="P590" i="2"/>
  <c r="BK590" i="2"/>
  <c r="J590" i="2"/>
  <c r="BF590" i="2"/>
  <c r="BI588" i="2"/>
  <c r="BH588" i="2"/>
  <c r="BG588" i="2"/>
  <c r="BE588" i="2"/>
  <c r="T588" i="2"/>
  <c r="R588" i="2"/>
  <c r="P588" i="2"/>
  <c r="BK588" i="2"/>
  <c r="J588" i="2"/>
  <c r="BF588" i="2"/>
  <c r="BI586" i="2"/>
  <c r="BH586" i="2"/>
  <c r="BG586" i="2"/>
  <c r="BE586" i="2"/>
  <c r="T586" i="2"/>
  <c r="T585" i="2"/>
  <c r="R586" i="2"/>
  <c r="R585" i="2"/>
  <c r="P586" i="2"/>
  <c r="P585" i="2"/>
  <c r="BK586" i="2"/>
  <c r="BK585" i="2"/>
  <c r="J585" i="2" s="1"/>
  <c r="J74" i="2" s="1"/>
  <c r="J586" i="2"/>
  <c r="BF586" i="2" s="1"/>
  <c r="BI583" i="2"/>
  <c r="BH583" i="2"/>
  <c r="BG583" i="2"/>
  <c r="BE583" i="2"/>
  <c r="T583" i="2"/>
  <c r="R583" i="2"/>
  <c r="P583" i="2"/>
  <c r="BK583" i="2"/>
  <c r="J583" i="2"/>
  <c r="BF583" i="2"/>
  <c r="BI582" i="2"/>
  <c r="BH582" i="2"/>
  <c r="BG582" i="2"/>
  <c r="BE582" i="2"/>
  <c r="T582" i="2"/>
  <c r="R582" i="2"/>
  <c r="P582" i="2"/>
  <c r="BK582" i="2"/>
  <c r="J582" i="2"/>
  <c r="BF582" i="2"/>
  <c r="BI581" i="2"/>
  <c r="BH581" i="2"/>
  <c r="BG581" i="2"/>
  <c r="BE581" i="2"/>
  <c r="T581" i="2"/>
  <c r="R581" i="2"/>
  <c r="P581" i="2"/>
  <c r="BK581" i="2"/>
  <c r="J581" i="2"/>
  <c r="BF581" i="2"/>
  <c r="BI580" i="2"/>
  <c r="BH580" i="2"/>
  <c r="BG580" i="2"/>
  <c r="BE580" i="2"/>
  <c r="T580" i="2"/>
  <c r="R580" i="2"/>
  <c r="P580" i="2"/>
  <c r="BK580" i="2"/>
  <c r="J580" i="2"/>
  <c r="BF580" i="2"/>
  <c r="BI579" i="2"/>
  <c r="BH579" i="2"/>
  <c r="BG579" i="2"/>
  <c r="BE579" i="2"/>
  <c r="T579" i="2"/>
  <c r="R579" i="2"/>
  <c r="P579" i="2"/>
  <c r="BK579" i="2"/>
  <c r="J579" i="2"/>
  <c r="BF579" i="2"/>
  <c r="BI578" i="2"/>
  <c r="BH578" i="2"/>
  <c r="BG578" i="2"/>
  <c r="BE578" i="2"/>
  <c r="T578" i="2"/>
  <c r="R578" i="2"/>
  <c r="P578" i="2"/>
  <c r="BK578" i="2"/>
  <c r="J578" i="2"/>
  <c r="BF578" i="2"/>
  <c r="BI577" i="2"/>
  <c r="BH577" i="2"/>
  <c r="BG577" i="2"/>
  <c r="BE577" i="2"/>
  <c r="T577" i="2"/>
  <c r="R577" i="2"/>
  <c r="P577" i="2"/>
  <c r="BK577" i="2"/>
  <c r="J577" i="2"/>
  <c r="BF577" i="2"/>
  <c r="BI576" i="2"/>
  <c r="BH576" i="2"/>
  <c r="BG576" i="2"/>
  <c r="BE576" i="2"/>
  <c r="T576" i="2"/>
  <c r="R576" i="2"/>
  <c r="P576" i="2"/>
  <c r="BK576" i="2"/>
  <c r="J576" i="2"/>
  <c r="BF576" i="2"/>
  <c r="BI575" i="2"/>
  <c r="BH575" i="2"/>
  <c r="BG575" i="2"/>
  <c r="BE575" i="2"/>
  <c r="T575" i="2"/>
  <c r="R575" i="2"/>
  <c r="P575" i="2"/>
  <c r="BK575" i="2"/>
  <c r="J575" i="2"/>
  <c r="BF575" i="2"/>
  <c r="BI574" i="2"/>
  <c r="BH574" i="2"/>
  <c r="BG574" i="2"/>
  <c r="BE574" i="2"/>
  <c r="T574" i="2"/>
  <c r="R574" i="2"/>
  <c r="P574" i="2"/>
  <c r="BK574" i="2"/>
  <c r="J574" i="2"/>
  <c r="BF574" i="2"/>
  <c r="BI572" i="2"/>
  <c r="BH572" i="2"/>
  <c r="BG572" i="2"/>
  <c r="BE572" i="2"/>
  <c r="T572" i="2"/>
  <c r="R572" i="2"/>
  <c r="P572" i="2"/>
  <c r="BK572" i="2"/>
  <c r="J572" i="2"/>
  <c r="BF572" i="2"/>
  <c r="BI571" i="2"/>
  <c r="BH571" i="2"/>
  <c r="BG571" i="2"/>
  <c r="BE571" i="2"/>
  <c r="T571" i="2"/>
  <c r="R571" i="2"/>
  <c r="P571" i="2"/>
  <c r="BK571" i="2"/>
  <c r="J571" i="2"/>
  <c r="BF571" i="2"/>
  <c r="BI570" i="2"/>
  <c r="BH570" i="2"/>
  <c r="BG570" i="2"/>
  <c r="BE570" i="2"/>
  <c r="T570" i="2"/>
  <c r="T569" i="2"/>
  <c r="R570" i="2"/>
  <c r="R569" i="2"/>
  <c r="P570" i="2"/>
  <c r="P569" i="2"/>
  <c r="BK570" i="2"/>
  <c r="BK569" i="2"/>
  <c r="J569" i="2" s="1"/>
  <c r="J73" i="2" s="1"/>
  <c r="J570" i="2"/>
  <c r="BF570" i="2" s="1"/>
  <c r="BI567" i="2"/>
  <c r="BH567" i="2"/>
  <c r="BG567" i="2"/>
  <c r="BE567" i="2"/>
  <c r="T567" i="2"/>
  <c r="R567" i="2"/>
  <c r="P567" i="2"/>
  <c r="BK567" i="2"/>
  <c r="J567" i="2"/>
  <c r="BF567" i="2"/>
  <c r="BI565" i="2"/>
  <c r="BH565" i="2"/>
  <c r="BG565" i="2"/>
  <c r="BE565" i="2"/>
  <c r="T565" i="2"/>
  <c r="R565" i="2"/>
  <c r="P565" i="2"/>
  <c r="BK565" i="2"/>
  <c r="J565" i="2"/>
  <c r="BF565" i="2"/>
  <c r="BI564" i="2"/>
  <c r="BH564" i="2"/>
  <c r="BG564" i="2"/>
  <c r="BE564" i="2"/>
  <c r="T564" i="2"/>
  <c r="R564" i="2"/>
  <c r="P564" i="2"/>
  <c r="BK564" i="2"/>
  <c r="J564" i="2"/>
  <c r="BF564" i="2"/>
  <c r="BI563" i="2"/>
  <c r="BH563" i="2"/>
  <c r="BG563" i="2"/>
  <c r="BE563" i="2"/>
  <c r="T563" i="2"/>
  <c r="R563" i="2"/>
  <c r="P563" i="2"/>
  <c r="BK563" i="2"/>
  <c r="J563" i="2"/>
  <c r="BF563" i="2"/>
  <c r="BI562" i="2"/>
  <c r="BH562" i="2"/>
  <c r="BG562" i="2"/>
  <c r="BE562" i="2"/>
  <c r="T562" i="2"/>
  <c r="T561" i="2"/>
  <c r="R562" i="2"/>
  <c r="R561" i="2"/>
  <c r="P562" i="2"/>
  <c r="P561" i="2"/>
  <c r="BK562" i="2"/>
  <c r="BK561" i="2"/>
  <c r="J561" i="2" s="1"/>
  <c r="J72" i="2" s="1"/>
  <c r="J562" i="2"/>
  <c r="BF562" i="2" s="1"/>
  <c r="BI559" i="2"/>
  <c r="BH559" i="2"/>
  <c r="BG559" i="2"/>
  <c r="BE559" i="2"/>
  <c r="T559" i="2"/>
  <c r="R559" i="2"/>
  <c r="P559" i="2"/>
  <c r="BK559" i="2"/>
  <c r="J559" i="2"/>
  <c r="BF559" i="2"/>
  <c r="BI558" i="2"/>
  <c r="BH558" i="2"/>
  <c r="BG558" i="2"/>
  <c r="BE558" i="2"/>
  <c r="T558" i="2"/>
  <c r="R558" i="2"/>
  <c r="P558" i="2"/>
  <c r="BK558" i="2"/>
  <c r="J558" i="2"/>
  <c r="BF558" i="2"/>
  <c r="BI556" i="2"/>
  <c r="BH556" i="2"/>
  <c r="BG556" i="2"/>
  <c r="BE556" i="2"/>
  <c r="T556" i="2"/>
  <c r="R556" i="2"/>
  <c r="P556" i="2"/>
  <c r="BK556" i="2"/>
  <c r="J556" i="2"/>
  <c r="BF556" i="2"/>
  <c r="BI554" i="2"/>
  <c r="BH554" i="2"/>
  <c r="BG554" i="2"/>
  <c r="BE554" i="2"/>
  <c r="T554" i="2"/>
  <c r="T553" i="2"/>
  <c r="R554" i="2"/>
  <c r="R553" i="2"/>
  <c r="P554" i="2"/>
  <c r="P553" i="2"/>
  <c r="BK554" i="2"/>
  <c r="BK553" i="2"/>
  <c r="J553" i="2" s="1"/>
  <c r="J71" i="2" s="1"/>
  <c r="J554" i="2"/>
  <c r="BF554" i="2" s="1"/>
  <c r="BI551" i="2"/>
  <c r="BH551" i="2"/>
  <c r="BG551" i="2"/>
  <c r="BE551" i="2"/>
  <c r="T551" i="2"/>
  <c r="R551" i="2"/>
  <c r="P551" i="2"/>
  <c r="BK551" i="2"/>
  <c r="J551" i="2"/>
  <c r="BF551" i="2"/>
  <c r="BI550" i="2"/>
  <c r="BH550" i="2"/>
  <c r="BG550" i="2"/>
  <c r="BE550" i="2"/>
  <c r="T550" i="2"/>
  <c r="R550" i="2"/>
  <c r="P550" i="2"/>
  <c r="BK550" i="2"/>
  <c r="J550" i="2"/>
  <c r="BF550" i="2"/>
  <c r="BI549" i="2"/>
  <c r="BH549" i="2"/>
  <c r="BG549" i="2"/>
  <c r="BE549" i="2"/>
  <c r="T549" i="2"/>
  <c r="R549" i="2"/>
  <c r="P549" i="2"/>
  <c r="BK549" i="2"/>
  <c r="J549" i="2"/>
  <c r="BF549" i="2"/>
  <c r="BI547" i="2"/>
  <c r="BH547" i="2"/>
  <c r="BG547" i="2"/>
  <c r="BE547" i="2"/>
  <c r="T547" i="2"/>
  <c r="R547" i="2"/>
  <c r="P547" i="2"/>
  <c r="BK547" i="2"/>
  <c r="J547" i="2"/>
  <c r="BF547" i="2"/>
  <c r="BI546" i="2"/>
  <c r="BH546" i="2"/>
  <c r="BG546" i="2"/>
  <c r="BE546" i="2"/>
  <c r="T546" i="2"/>
  <c r="R546" i="2"/>
  <c r="P546" i="2"/>
  <c r="BK546" i="2"/>
  <c r="J546" i="2"/>
  <c r="BF546" i="2"/>
  <c r="BI545" i="2"/>
  <c r="BH545" i="2"/>
  <c r="BG545" i="2"/>
  <c r="BE545" i="2"/>
  <c r="T545" i="2"/>
  <c r="R545" i="2"/>
  <c r="P545" i="2"/>
  <c r="BK545" i="2"/>
  <c r="J545" i="2"/>
  <c r="BF545" i="2"/>
  <c r="BI543" i="2"/>
  <c r="BH543" i="2"/>
  <c r="BG543" i="2"/>
  <c r="BE543" i="2"/>
  <c r="T543" i="2"/>
  <c r="R543" i="2"/>
  <c r="P543" i="2"/>
  <c r="BK543" i="2"/>
  <c r="J543" i="2"/>
  <c r="BF543" i="2"/>
  <c r="BI541" i="2"/>
  <c r="BH541" i="2"/>
  <c r="BG541" i="2"/>
  <c r="BE541" i="2"/>
  <c r="T541" i="2"/>
  <c r="R541" i="2"/>
  <c r="P541" i="2"/>
  <c r="BK541" i="2"/>
  <c r="J541" i="2"/>
  <c r="BF541" i="2"/>
  <c r="BI539" i="2"/>
  <c r="BH539" i="2"/>
  <c r="BG539" i="2"/>
  <c r="BE539" i="2"/>
  <c r="T539" i="2"/>
  <c r="R539" i="2"/>
  <c r="P539" i="2"/>
  <c r="BK539" i="2"/>
  <c r="J539" i="2"/>
  <c r="BF539" i="2"/>
  <c r="BI532" i="2"/>
  <c r="BH532" i="2"/>
  <c r="BG532" i="2"/>
  <c r="BE532" i="2"/>
  <c r="T532" i="2"/>
  <c r="R532" i="2"/>
  <c r="P532" i="2"/>
  <c r="BK532" i="2"/>
  <c r="J532" i="2"/>
  <c r="BF532" i="2"/>
  <c r="BI530" i="2"/>
  <c r="BH530" i="2"/>
  <c r="BG530" i="2"/>
  <c r="BE530" i="2"/>
  <c r="T530" i="2"/>
  <c r="R530" i="2"/>
  <c r="P530" i="2"/>
  <c r="BK530" i="2"/>
  <c r="J530" i="2"/>
  <c r="BF530" i="2"/>
  <c r="BI528" i="2"/>
  <c r="BH528" i="2"/>
  <c r="BG528" i="2"/>
  <c r="BE528" i="2"/>
  <c r="T528" i="2"/>
  <c r="R528" i="2"/>
  <c r="P528" i="2"/>
  <c r="BK528" i="2"/>
  <c r="J528" i="2"/>
  <c r="BF528" i="2"/>
  <c r="BI526" i="2"/>
  <c r="BH526" i="2"/>
  <c r="BG526" i="2"/>
  <c r="BE526" i="2"/>
  <c r="T526" i="2"/>
  <c r="R526" i="2"/>
  <c r="P526" i="2"/>
  <c r="BK526" i="2"/>
  <c r="J526" i="2"/>
  <c r="BF526" i="2"/>
  <c r="BI524" i="2"/>
  <c r="BH524" i="2"/>
  <c r="BG524" i="2"/>
  <c r="BE524" i="2"/>
  <c r="T524" i="2"/>
  <c r="R524" i="2"/>
  <c r="P524" i="2"/>
  <c r="BK524" i="2"/>
  <c r="J524" i="2"/>
  <c r="BF524" i="2"/>
  <c r="BI522" i="2"/>
  <c r="BH522" i="2"/>
  <c r="BG522" i="2"/>
  <c r="BE522" i="2"/>
  <c r="T522" i="2"/>
  <c r="R522" i="2"/>
  <c r="P522" i="2"/>
  <c r="BK522" i="2"/>
  <c r="J522" i="2"/>
  <c r="BF522" i="2"/>
  <c r="BI520" i="2"/>
  <c r="BH520" i="2"/>
  <c r="BG520" i="2"/>
  <c r="BE520" i="2"/>
  <c r="T520" i="2"/>
  <c r="R520" i="2"/>
  <c r="P520" i="2"/>
  <c r="BK520" i="2"/>
  <c r="J520" i="2"/>
  <c r="BF520" i="2"/>
  <c r="BI518" i="2"/>
  <c r="BH518" i="2"/>
  <c r="BG518" i="2"/>
  <c r="BE518" i="2"/>
  <c r="T518" i="2"/>
  <c r="T517" i="2"/>
  <c r="R518" i="2"/>
  <c r="R517" i="2"/>
  <c r="P518" i="2"/>
  <c r="P517" i="2"/>
  <c r="BK518" i="2"/>
  <c r="BK517" i="2"/>
  <c r="J517" i="2" s="1"/>
  <c r="J70" i="2" s="1"/>
  <c r="J518" i="2"/>
  <c r="BF518" i="2" s="1"/>
  <c r="BI515" i="2"/>
  <c r="BH515" i="2"/>
  <c r="BG515" i="2"/>
  <c r="BE515" i="2"/>
  <c r="T515" i="2"/>
  <c r="R515" i="2"/>
  <c r="P515" i="2"/>
  <c r="BK515" i="2"/>
  <c r="J515" i="2"/>
  <c r="BF515" i="2"/>
  <c r="BI512" i="2"/>
  <c r="BH512" i="2"/>
  <c r="BG512" i="2"/>
  <c r="BE512" i="2"/>
  <c r="T512" i="2"/>
  <c r="R512" i="2"/>
  <c r="P512" i="2"/>
  <c r="BK512" i="2"/>
  <c r="J512" i="2"/>
  <c r="BF512" i="2"/>
  <c r="BI509" i="2"/>
  <c r="BH509" i="2"/>
  <c r="BG509" i="2"/>
  <c r="BE509" i="2"/>
  <c r="T509" i="2"/>
  <c r="R509" i="2"/>
  <c r="P509" i="2"/>
  <c r="BK509" i="2"/>
  <c r="J509" i="2"/>
  <c r="BF509" i="2"/>
  <c r="BI507" i="2"/>
  <c r="BH507" i="2"/>
  <c r="BG507" i="2"/>
  <c r="BE507" i="2"/>
  <c r="T507" i="2"/>
  <c r="R507" i="2"/>
  <c r="P507" i="2"/>
  <c r="BK507" i="2"/>
  <c r="J507" i="2"/>
  <c r="BF507" i="2"/>
  <c r="BI505" i="2"/>
  <c r="BH505" i="2"/>
  <c r="BG505" i="2"/>
  <c r="BE505" i="2"/>
  <c r="T505" i="2"/>
  <c r="R505" i="2"/>
  <c r="P505" i="2"/>
  <c r="BK505" i="2"/>
  <c r="J505" i="2"/>
  <c r="BF505" i="2"/>
  <c r="BI503" i="2"/>
  <c r="BH503" i="2"/>
  <c r="BG503" i="2"/>
  <c r="BE503" i="2"/>
  <c r="T503" i="2"/>
  <c r="R503" i="2"/>
  <c r="P503" i="2"/>
  <c r="BK503" i="2"/>
  <c r="J503" i="2"/>
  <c r="BF503" i="2"/>
  <c r="BI501" i="2"/>
  <c r="BH501" i="2"/>
  <c r="BG501" i="2"/>
  <c r="BE501" i="2"/>
  <c r="T501" i="2"/>
  <c r="R501" i="2"/>
  <c r="P501" i="2"/>
  <c r="BK501" i="2"/>
  <c r="J501" i="2"/>
  <c r="BF501" i="2"/>
  <c r="BI500" i="2"/>
  <c r="BH500" i="2"/>
  <c r="BG500" i="2"/>
  <c r="BE500" i="2"/>
  <c r="T500" i="2"/>
  <c r="R500" i="2"/>
  <c r="P500" i="2"/>
  <c r="BK500" i="2"/>
  <c r="J500" i="2"/>
  <c r="BF500" i="2"/>
  <c r="BI498" i="2"/>
  <c r="BH498" i="2"/>
  <c r="BG498" i="2"/>
  <c r="BE498" i="2"/>
  <c r="T498" i="2"/>
  <c r="R498" i="2"/>
  <c r="P498" i="2"/>
  <c r="BK498" i="2"/>
  <c r="J498" i="2"/>
  <c r="BF498" i="2"/>
  <c r="BI496" i="2"/>
  <c r="BH496" i="2"/>
  <c r="BG496" i="2"/>
  <c r="BE496" i="2"/>
  <c r="T496" i="2"/>
  <c r="R496" i="2"/>
  <c r="P496" i="2"/>
  <c r="BK496" i="2"/>
  <c r="J496" i="2"/>
  <c r="BF496" i="2"/>
  <c r="BI494" i="2"/>
  <c r="BH494" i="2"/>
  <c r="BG494" i="2"/>
  <c r="BE494" i="2"/>
  <c r="T494" i="2"/>
  <c r="R494" i="2"/>
  <c r="P494" i="2"/>
  <c r="BK494" i="2"/>
  <c r="J494" i="2"/>
  <c r="BF494" i="2"/>
  <c r="BI491" i="2"/>
  <c r="BH491" i="2"/>
  <c r="BG491" i="2"/>
  <c r="BE491" i="2"/>
  <c r="T491" i="2"/>
  <c r="R491" i="2"/>
  <c r="P491" i="2"/>
  <c r="BK491" i="2"/>
  <c r="J491" i="2"/>
  <c r="BF491" i="2"/>
  <c r="BI486" i="2"/>
  <c r="BH486" i="2"/>
  <c r="BG486" i="2"/>
  <c r="BE486" i="2"/>
  <c r="T486" i="2"/>
  <c r="R486" i="2"/>
  <c r="P486" i="2"/>
  <c r="BK486" i="2"/>
  <c r="J486" i="2"/>
  <c r="BF486" i="2"/>
  <c r="BI483" i="2"/>
  <c r="BH483" i="2"/>
  <c r="BG483" i="2"/>
  <c r="BE483" i="2"/>
  <c r="T483" i="2"/>
  <c r="R483" i="2"/>
  <c r="P483" i="2"/>
  <c r="BK483" i="2"/>
  <c r="J483" i="2"/>
  <c r="BF483" i="2"/>
  <c r="BI480" i="2"/>
  <c r="BH480" i="2"/>
  <c r="BG480" i="2"/>
  <c r="BE480" i="2"/>
  <c r="T480" i="2"/>
  <c r="R480" i="2"/>
  <c r="P480" i="2"/>
  <c r="BK480" i="2"/>
  <c r="J480" i="2"/>
  <c r="BF480" i="2"/>
  <c r="BI477" i="2"/>
  <c r="BH477" i="2"/>
  <c r="BG477" i="2"/>
  <c r="BE477" i="2"/>
  <c r="T477" i="2"/>
  <c r="R477" i="2"/>
  <c r="P477" i="2"/>
  <c r="BK477" i="2"/>
  <c r="J477" i="2"/>
  <c r="BF477" i="2"/>
  <c r="BI474" i="2"/>
  <c r="BH474" i="2"/>
  <c r="BG474" i="2"/>
  <c r="BE474" i="2"/>
  <c r="T474" i="2"/>
  <c r="R474" i="2"/>
  <c r="P474" i="2"/>
  <c r="BK474" i="2"/>
  <c r="J474" i="2"/>
  <c r="BF474" i="2"/>
  <c r="BI469" i="2"/>
  <c r="BH469" i="2"/>
  <c r="BG469" i="2"/>
  <c r="BE469" i="2"/>
  <c r="T469" i="2"/>
  <c r="R469" i="2"/>
  <c r="P469" i="2"/>
  <c r="BK469" i="2"/>
  <c r="J469" i="2"/>
  <c r="BF469" i="2"/>
  <c r="BI464" i="2"/>
  <c r="BH464" i="2"/>
  <c r="BG464" i="2"/>
  <c r="BE464" i="2"/>
  <c r="T464" i="2"/>
  <c r="T463" i="2"/>
  <c r="R464" i="2"/>
  <c r="R463" i="2"/>
  <c r="P464" i="2"/>
  <c r="P463" i="2"/>
  <c r="BK464" i="2"/>
  <c r="BK463" i="2"/>
  <c r="J463" i="2" s="1"/>
  <c r="J69" i="2" s="1"/>
  <c r="J464" i="2"/>
  <c r="BF464" i="2" s="1"/>
  <c r="BI461" i="2"/>
  <c r="BH461" i="2"/>
  <c r="BG461" i="2"/>
  <c r="BE461" i="2"/>
  <c r="T461" i="2"/>
  <c r="R461" i="2"/>
  <c r="P461" i="2"/>
  <c r="BK461" i="2"/>
  <c r="J461" i="2"/>
  <c r="BF461" i="2"/>
  <c r="BI458" i="2"/>
  <c r="BH458" i="2"/>
  <c r="BG458" i="2"/>
  <c r="BE458" i="2"/>
  <c r="T458" i="2"/>
  <c r="R458" i="2"/>
  <c r="P458" i="2"/>
  <c r="BK458" i="2"/>
  <c r="J458" i="2"/>
  <c r="BF458" i="2"/>
  <c r="BI455" i="2"/>
  <c r="BH455" i="2"/>
  <c r="BG455" i="2"/>
  <c r="BE455" i="2"/>
  <c r="T455" i="2"/>
  <c r="R455" i="2"/>
  <c r="P455" i="2"/>
  <c r="BK455" i="2"/>
  <c r="J455" i="2"/>
  <c r="BF455" i="2"/>
  <c r="BI454" i="2"/>
  <c r="BH454" i="2"/>
  <c r="BG454" i="2"/>
  <c r="BE454" i="2"/>
  <c r="T454" i="2"/>
  <c r="R454" i="2"/>
  <c r="P454" i="2"/>
  <c r="BK454" i="2"/>
  <c r="J454" i="2"/>
  <c r="BF454" i="2"/>
  <c r="BI453" i="2"/>
  <c r="BH453" i="2"/>
  <c r="BG453" i="2"/>
  <c r="BE453" i="2"/>
  <c r="T453" i="2"/>
  <c r="R453" i="2"/>
  <c r="P453" i="2"/>
  <c r="BK453" i="2"/>
  <c r="J453" i="2"/>
  <c r="BF453" i="2"/>
  <c r="BI451" i="2"/>
  <c r="BH451" i="2"/>
  <c r="BG451" i="2"/>
  <c r="BE451" i="2"/>
  <c r="T451" i="2"/>
  <c r="R451" i="2"/>
  <c r="P451" i="2"/>
  <c r="BK451" i="2"/>
  <c r="J451" i="2"/>
  <c r="BF451" i="2"/>
  <c r="BI448" i="2"/>
  <c r="BH448" i="2"/>
  <c r="BG448" i="2"/>
  <c r="BE448" i="2"/>
  <c r="T448" i="2"/>
  <c r="R448" i="2"/>
  <c r="P448" i="2"/>
  <c r="BK448" i="2"/>
  <c r="J448" i="2"/>
  <c r="BF448" i="2"/>
  <c r="BI445" i="2"/>
  <c r="BH445" i="2"/>
  <c r="BG445" i="2"/>
  <c r="BE445" i="2"/>
  <c r="T445" i="2"/>
  <c r="R445" i="2"/>
  <c r="P445" i="2"/>
  <c r="BK445" i="2"/>
  <c r="J445" i="2"/>
  <c r="BF445" i="2"/>
  <c r="BI442" i="2"/>
  <c r="BH442" i="2"/>
  <c r="BG442" i="2"/>
  <c r="BE442" i="2"/>
  <c r="T442" i="2"/>
  <c r="R442" i="2"/>
  <c r="P442" i="2"/>
  <c r="BK442" i="2"/>
  <c r="J442" i="2"/>
  <c r="BF442" i="2"/>
  <c r="BI439" i="2"/>
  <c r="BH439" i="2"/>
  <c r="BG439" i="2"/>
  <c r="BE439" i="2"/>
  <c r="T439" i="2"/>
  <c r="R439" i="2"/>
  <c r="P439" i="2"/>
  <c r="BK439" i="2"/>
  <c r="J439" i="2"/>
  <c r="BF439" i="2"/>
  <c r="BI436" i="2"/>
  <c r="BH436" i="2"/>
  <c r="BG436" i="2"/>
  <c r="BE436" i="2"/>
  <c r="T436" i="2"/>
  <c r="R436" i="2"/>
  <c r="P436" i="2"/>
  <c r="BK436" i="2"/>
  <c r="J436" i="2"/>
  <c r="BF436" i="2"/>
  <c r="BI433" i="2"/>
  <c r="BH433" i="2"/>
  <c r="BG433" i="2"/>
  <c r="BE433" i="2"/>
  <c r="T433" i="2"/>
  <c r="R433" i="2"/>
  <c r="P433" i="2"/>
  <c r="BK433" i="2"/>
  <c r="J433" i="2"/>
  <c r="BF433" i="2"/>
  <c r="BI430" i="2"/>
  <c r="BH430" i="2"/>
  <c r="BG430" i="2"/>
  <c r="BE430" i="2"/>
  <c r="T430" i="2"/>
  <c r="R430" i="2"/>
  <c r="P430" i="2"/>
  <c r="BK430" i="2"/>
  <c r="J430" i="2"/>
  <c r="BF430" i="2"/>
  <c r="BI427" i="2"/>
  <c r="BH427" i="2"/>
  <c r="BG427" i="2"/>
  <c r="BE427" i="2"/>
  <c r="T427" i="2"/>
  <c r="R427" i="2"/>
  <c r="P427" i="2"/>
  <c r="BK427" i="2"/>
  <c r="J427" i="2"/>
  <c r="BF427" i="2"/>
  <c r="BI425" i="2"/>
  <c r="BH425" i="2"/>
  <c r="BG425" i="2"/>
  <c r="BE425" i="2"/>
  <c r="T425" i="2"/>
  <c r="T424" i="2"/>
  <c r="R425" i="2"/>
  <c r="R424" i="2"/>
  <c r="P425" i="2"/>
  <c r="P424" i="2"/>
  <c r="BK425" i="2"/>
  <c r="BK424" i="2"/>
  <c r="J424" i="2" s="1"/>
  <c r="J68" i="2" s="1"/>
  <c r="J425" i="2"/>
  <c r="BF425" i="2" s="1"/>
  <c r="BI422" i="2"/>
  <c r="BH422" i="2"/>
  <c r="BG422" i="2"/>
  <c r="BE422" i="2"/>
  <c r="T422" i="2"/>
  <c r="R422" i="2"/>
  <c r="P422" i="2"/>
  <c r="BK422" i="2"/>
  <c r="J422" i="2"/>
  <c r="BF422" i="2"/>
  <c r="BI420" i="2"/>
  <c r="BH420" i="2"/>
  <c r="BG420" i="2"/>
  <c r="BE420" i="2"/>
  <c r="T420" i="2"/>
  <c r="R420" i="2"/>
  <c r="P420" i="2"/>
  <c r="BK420" i="2"/>
  <c r="J420" i="2"/>
  <c r="BF420" i="2"/>
  <c r="BI415" i="2"/>
  <c r="BH415" i="2"/>
  <c r="BG415" i="2"/>
  <c r="BE415" i="2"/>
  <c r="T415" i="2"/>
  <c r="T414" i="2"/>
  <c r="R415" i="2"/>
  <c r="R414" i="2"/>
  <c r="P415" i="2"/>
  <c r="P414" i="2"/>
  <c r="BK415" i="2"/>
  <c r="BK414" i="2"/>
  <c r="J414" i="2" s="1"/>
  <c r="J67" i="2" s="1"/>
  <c r="J415" i="2"/>
  <c r="BF415" i="2" s="1"/>
  <c r="BI412" i="2"/>
  <c r="BH412" i="2"/>
  <c r="BG412" i="2"/>
  <c r="BE412" i="2"/>
  <c r="T412" i="2"/>
  <c r="R412" i="2"/>
  <c r="P412" i="2"/>
  <c r="BK412" i="2"/>
  <c r="J412" i="2"/>
  <c r="BF412" i="2"/>
  <c r="BI407" i="2"/>
  <c r="BH407" i="2"/>
  <c r="BG407" i="2"/>
  <c r="BE407" i="2"/>
  <c r="T407" i="2"/>
  <c r="R407" i="2"/>
  <c r="P407" i="2"/>
  <c r="BK407" i="2"/>
  <c r="J407" i="2"/>
  <c r="BF407" i="2"/>
  <c r="BI405" i="2"/>
  <c r="BH405" i="2"/>
  <c r="BG405" i="2"/>
  <c r="BE405" i="2"/>
  <c r="T405" i="2"/>
  <c r="T404" i="2"/>
  <c r="R405" i="2"/>
  <c r="R404" i="2" s="1"/>
  <c r="R403" i="2" s="1"/>
  <c r="P405" i="2"/>
  <c r="P404" i="2"/>
  <c r="P403" i="2" s="1"/>
  <c r="BK405" i="2"/>
  <c r="BK404" i="2" s="1"/>
  <c r="J405" i="2"/>
  <c r="BF405" i="2"/>
  <c r="BI401" i="2"/>
  <c r="BH401" i="2"/>
  <c r="BG401" i="2"/>
  <c r="BE401" i="2"/>
  <c r="T401" i="2"/>
  <c r="T400" i="2"/>
  <c r="R401" i="2"/>
  <c r="R400" i="2"/>
  <c r="P401" i="2"/>
  <c r="P400" i="2"/>
  <c r="BK401" i="2"/>
  <c r="BK400" i="2"/>
  <c r="J400" i="2" s="1"/>
  <c r="J64" i="2" s="1"/>
  <c r="J401" i="2"/>
  <c r="BF401" i="2" s="1"/>
  <c r="BI398" i="2"/>
  <c r="BH398" i="2"/>
  <c r="BG398" i="2"/>
  <c r="BE398" i="2"/>
  <c r="T398" i="2"/>
  <c r="R398" i="2"/>
  <c r="P398" i="2"/>
  <c r="BK398" i="2"/>
  <c r="J398" i="2"/>
  <c r="BF398" i="2"/>
  <c r="BI395" i="2"/>
  <c r="BH395" i="2"/>
  <c r="BG395" i="2"/>
  <c r="BE395" i="2"/>
  <c r="T395" i="2"/>
  <c r="R395" i="2"/>
  <c r="P395" i="2"/>
  <c r="BK395" i="2"/>
  <c r="J395" i="2"/>
  <c r="BF395" i="2"/>
  <c r="BI393" i="2"/>
  <c r="BH393" i="2"/>
  <c r="BG393" i="2"/>
  <c r="BE393" i="2"/>
  <c r="T393" i="2"/>
  <c r="R393" i="2"/>
  <c r="P393" i="2"/>
  <c r="BK393" i="2"/>
  <c r="J393" i="2"/>
  <c r="BF393" i="2"/>
  <c r="BI391" i="2"/>
  <c r="BH391" i="2"/>
  <c r="BG391" i="2"/>
  <c r="BE391" i="2"/>
  <c r="T391" i="2"/>
  <c r="T390" i="2"/>
  <c r="R391" i="2"/>
  <c r="R390" i="2"/>
  <c r="P391" i="2"/>
  <c r="P390" i="2"/>
  <c r="BK391" i="2"/>
  <c r="BK390" i="2"/>
  <c r="J390" i="2" s="1"/>
  <c r="J63" i="2" s="1"/>
  <c r="J391" i="2"/>
  <c r="BF391" i="2" s="1"/>
  <c r="BI388" i="2"/>
  <c r="BH388" i="2"/>
  <c r="BG388" i="2"/>
  <c r="BE388" i="2"/>
  <c r="T388" i="2"/>
  <c r="R388" i="2"/>
  <c r="P388" i="2"/>
  <c r="BK388" i="2"/>
  <c r="J388" i="2"/>
  <c r="BF388" i="2"/>
  <c r="BI386" i="2"/>
  <c r="BH386" i="2"/>
  <c r="BG386" i="2"/>
  <c r="BE386" i="2"/>
  <c r="T386" i="2"/>
  <c r="R386" i="2"/>
  <c r="P386" i="2"/>
  <c r="BK386" i="2"/>
  <c r="J386" i="2"/>
  <c r="BF386" i="2"/>
  <c r="BI383" i="2"/>
  <c r="BH383" i="2"/>
  <c r="BG383" i="2"/>
  <c r="BE383" i="2"/>
  <c r="T383" i="2"/>
  <c r="R383" i="2"/>
  <c r="P383" i="2"/>
  <c r="BK383" i="2"/>
  <c r="J383" i="2"/>
  <c r="BF383" i="2"/>
  <c r="BI382" i="2"/>
  <c r="BH382" i="2"/>
  <c r="BG382" i="2"/>
  <c r="BE382" i="2"/>
  <c r="T382" i="2"/>
  <c r="R382" i="2"/>
  <c r="P382" i="2"/>
  <c r="BK382" i="2"/>
  <c r="J382" i="2"/>
  <c r="BF382" i="2"/>
  <c r="BI379" i="2"/>
  <c r="BH379" i="2"/>
  <c r="BG379" i="2"/>
  <c r="BE379" i="2"/>
  <c r="T379" i="2"/>
  <c r="R379" i="2"/>
  <c r="P379" i="2"/>
  <c r="BK379" i="2"/>
  <c r="J379" i="2"/>
  <c r="BF379" i="2"/>
  <c r="BI355" i="2"/>
  <c r="BH355" i="2"/>
  <c r="BG355" i="2"/>
  <c r="BE355" i="2"/>
  <c r="T355" i="2"/>
  <c r="R355" i="2"/>
  <c r="P355" i="2"/>
  <c r="BK355" i="2"/>
  <c r="J355" i="2"/>
  <c r="BF355" i="2"/>
  <c r="BI350" i="2"/>
  <c r="BH350" i="2"/>
  <c r="BG350" i="2"/>
  <c r="BE350" i="2"/>
  <c r="T350" i="2"/>
  <c r="R350" i="2"/>
  <c r="P350" i="2"/>
  <c r="BK350" i="2"/>
  <c r="J350" i="2"/>
  <c r="BF350" i="2"/>
  <c r="BI348" i="2"/>
  <c r="BH348" i="2"/>
  <c r="BG348" i="2"/>
  <c r="BE348" i="2"/>
  <c r="T348" i="2"/>
  <c r="R348" i="2"/>
  <c r="P348" i="2"/>
  <c r="BK348" i="2"/>
  <c r="J348" i="2"/>
  <c r="BF348" i="2"/>
  <c r="BI346" i="2"/>
  <c r="BH346" i="2"/>
  <c r="BG346" i="2"/>
  <c r="BE346" i="2"/>
  <c r="T346" i="2"/>
  <c r="R346" i="2"/>
  <c r="P346" i="2"/>
  <c r="BK346" i="2"/>
  <c r="J346" i="2"/>
  <c r="BF346" i="2"/>
  <c r="BI344" i="2"/>
  <c r="BH344" i="2"/>
  <c r="BG344" i="2"/>
  <c r="BE344" i="2"/>
  <c r="T344" i="2"/>
  <c r="R344" i="2"/>
  <c r="P344" i="2"/>
  <c r="BK344" i="2"/>
  <c r="J344" i="2"/>
  <c r="BF344" i="2"/>
  <c r="BI342" i="2"/>
  <c r="BH342" i="2"/>
  <c r="BG342" i="2"/>
  <c r="BE342" i="2"/>
  <c r="T342" i="2"/>
  <c r="R342" i="2"/>
  <c r="P342" i="2"/>
  <c r="BK342" i="2"/>
  <c r="J342" i="2"/>
  <c r="BF342" i="2"/>
  <c r="BI339" i="2"/>
  <c r="BH339" i="2"/>
  <c r="BG339" i="2"/>
  <c r="BE339" i="2"/>
  <c r="T339" i="2"/>
  <c r="R339" i="2"/>
  <c r="P339" i="2"/>
  <c r="BK339" i="2"/>
  <c r="J339" i="2"/>
  <c r="BF339" i="2"/>
  <c r="BI337" i="2"/>
  <c r="BH337" i="2"/>
  <c r="BG337" i="2"/>
  <c r="BE337" i="2"/>
  <c r="T337" i="2"/>
  <c r="R337" i="2"/>
  <c r="P337" i="2"/>
  <c r="BK337" i="2"/>
  <c r="J337" i="2"/>
  <c r="BF337" i="2"/>
  <c r="BI335" i="2"/>
  <c r="BH335" i="2"/>
  <c r="BG335" i="2"/>
  <c r="BE335" i="2"/>
  <c r="T335" i="2"/>
  <c r="R335" i="2"/>
  <c r="P335" i="2"/>
  <c r="BK335" i="2"/>
  <c r="J335" i="2"/>
  <c r="BF335" i="2"/>
  <c r="BI329" i="2"/>
  <c r="BH329" i="2"/>
  <c r="BG329" i="2"/>
  <c r="BE329" i="2"/>
  <c r="T329" i="2"/>
  <c r="R329" i="2"/>
  <c r="P329" i="2"/>
  <c r="BK329" i="2"/>
  <c r="J329" i="2"/>
  <c r="BF329" i="2"/>
  <c r="BI323" i="2"/>
  <c r="BH323" i="2"/>
  <c r="BG323" i="2"/>
  <c r="BE323" i="2"/>
  <c r="T323" i="2"/>
  <c r="R323" i="2"/>
  <c r="P323" i="2"/>
  <c r="BK323" i="2"/>
  <c r="J323" i="2"/>
  <c r="BF323" i="2"/>
  <c r="BI320" i="2"/>
  <c r="BH320" i="2"/>
  <c r="BG320" i="2"/>
  <c r="BE320" i="2"/>
  <c r="T320" i="2"/>
  <c r="R320" i="2"/>
  <c r="P320" i="2"/>
  <c r="BK320" i="2"/>
  <c r="J320" i="2"/>
  <c r="BF320" i="2"/>
  <c r="BI313" i="2"/>
  <c r="BH313" i="2"/>
  <c r="BG313" i="2"/>
  <c r="BE313" i="2"/>
  <c r="T313" i="2"/>
  <c r="R313" i="2"/>
  <c r="P313" i="2"/>
  <c r="BK313" i="2"/>
  <c r="J313" i="2"/>
  <c r="BF313" i="2"/>
  <c r="BI308" i="2"/>
  <c r="BH308" i="2"/>
  <c r="BG308" i="2"/>
  <c r="BE308" i="2"/>
  <c r="T308" i="2"/>
  <c r="R308" i="2"/>
  <c r="P308" i="2"/>
  <c r="BK308" i="2"/>
  <c r="J308" i="2"/>
  <c r="BF308" i="2"/>
  <c r="BI301" i="2"/>
  <c r="BH301" i="2"/>
  <c r="BG301" i="2"/>
  <c r="BE301" i="2"/>
  <c r="T301" i="2"/>
  <c r="R301" i="2"/>
  <c r="P301" i="2"/>
  <c r="BK301" i="2"/>
  <c r="J301" i="2"/>
  <c r="BF301" i="2"/>
  <c r="BI298" i="2"/>
  <c r="BH298" i="2"/>
  <c r="BG298" i="2"/>
  <c r="BE298" i="2"/>
  <c r="T298" i="2"/>
  <c r="R298" i="2"/>
  <c r="P298" i="2"/>
  <c r="BK298" i="2"/>
  <c r="J298" i="2"/>
  <c r="BF298" i="2"/>
  <c r="BI294" i="2"/>
  <c r="BH294" i="2"/>
  <c r="BG294" i="2"/>
  <c r="BE294" i="2"/>
  <c r="T294" i="2"/>
  <c r="R294" i="2"/>
  <c r="P294" i="2"/>
  <c r="BK294" i="2"/>
  <c r="J294" i="2"/>
  <c r="BF294" i="2"/>
  <c r="BI289" i="2"/>
  <c r="BH289" i="2"/>
  <c r="BG289" i="2"/>
  <c r="BE289" i="2"/>
  <c r="T289" i="2"/>
  <c r="R289" i="2"/>
  <c r="P289" i="2"/>
  <c r="BK289" i="2"/>
  <c r="J289" i="2"/>
  <c r="BF289" i="2"/>
  <c r="BI282" i="2"/>
  <c r="BH282" i="2"/>
  <c r="BG282" i="2"/>
  <c r="BE282" i="2"/>
  <c r="T282" i="2"/>
  <c r="R282" i="2"/>
  <c r="P282" i="2"/>
  <c r="BK282" i="2"/>
  <c r="J282" i="2"/>
  <c r="BF282" i="2"/>
  <c r="BI279" i="2"/>
  <c r="BH279" i="2"/>
  <c r="BG279" i="2"/>
  <c r="BE279" i="2"/>
  <c r="T279" i="2"/>
  <c r="R279" i="2"/>
  <c r="P279" i="2"/>
  <c r="BK279" i="2"/>
  <c r="J279" i="2"/>
  <c r="BF279" i="2"/>
  <c r="BI276" i="2"/>
  <c r="BH276" i="2"/>
  <c r="BG276" i="2"/>
  <c r="BE276" i="2"/>
  <c r="T276" i="2"/>
  <c r="R276" i="2"/>
  <c r="P276" i="2"/>
  <c r="BK276" i="2"/>
  <c r="J276" i="2"/>
  <c r="BF276" i="2"/>
  <c r="BI271" i="2"/>
  <c r="BH271" i="2"/>
  <c r="BG271" i="2"/>
  <c r="BE271" i="2"/>
  <c r="T271" i="2"/>
  <c r="R271" i="2"/>
  <c r="P271" i="2"/>
  <c r="BK271" i="2"/>
  <c r="J271" i="2"/>
  <c r="BF271" i="2"/>
  <c r="BI266" i="2"/>
  <c r="BH266" i="2"/>
  <c r="BG266" i="2"/>
  <c r="BE266" i="2"/>
  <c r="T266" i="2"/>
  <c r="T265" i="2"/>
  <c r="R266" i="2"/>
  <c r="R265" i="2"/>
  <c r="P266" i="2"/>
  <c r="P265" i="2"/>
  <c r="BK266" i="2"/>
  <c r="BK265" i="2"/>
  <c r="J265" i="2" s="1"/>
  <c r="J62" i="2" s="1"/>
  <c r="J266" i="2"/>
  <c r="BF266" i="2" s="1"/>
  <c r="BI264" i="2"/>
  <c r="BH264" i="2"/>
  <c r="BG264" i="2"/>
  <c r="BE264" i="2"/>
  <c r="T264" i="2"/>
  <c r="R264" i="2"/>
  <c r="P264" i="2"/>
  <c r="BK264" i="2"/>
  <c r="J264" i="2"/>
  <c r="BF264" i="2"/>
  <c r="BI263" i="2"/>
  <c r="BH263" i="2"/>
  <c r="BG263" i="2"/>
  <c r="BE263" i="2"/>
  <c r="T263" i="2"/>
  <c r="R263" i="2"/>
  <c r="P263" i="2"/>
  <c r="BK263" i="2"/>
  <c r="J263" i="2"/>
  <c r="BF263" i="2"/>
  <c r="BI262" i="2"/>
  <c r="BH262" i="2"/>
  <c r="BG262" i="2"/>
  <c r="BE262" i="2"/>
  <c r="T262" i="2"/>
  <c r="R262" i="2"/>
  <c r="P262" i="2"/>
  <c r="BK262" i="2"/>
  <c r="J262" i="2"/>
  <c r="BF262" i="2"/>
  <c r="BI256" i="2"/>
  <c r="BH256" i="2"/>
  <c r="BG256" i="2"/>
  <c r="BE256" i="2"/>
  <c r="T256" i="2"/>
  <c r="R256" i="2"/>
  <c r="P256" i="2"/>
  <c r="BK256" i="2"/>
  <c r="J256" i="2"/>
  <c r="BF256" i="2"/>
  <c r="BI255" i="2"/>
  <c r="BH255" i="2"/>
  <c r="BG255" i="2"/>
  <c r="BE255" i="2"/>
  <c r="T255" i="2"/>
  <c r="R255" i="2"/>
  <c r="P255" i="2"/>
  <c r="BK255" i="2"/>
  <c r="J255" i="2"/>
  <c r="BF255" i="2"/>
  <c r="BI254" i="2"/>
  <c r="BH254" i="2"/>
  <c r="BG254" i="2"/>
  <c r="BE254" i="2"/>
  <c r="T254" i="2"/>
  <c r="R254" i="2"/>
  <c r="P254" i="2"/>
  <c r="BK254" i="2"/>
  <c r="J254" i="2"/>
  <c r="BF254" i="2"/>
  <c r="BI251" i="2"/>
  <c r="BH251" i="2"/>
  <c r="BG251" i="2"/>
  <c r="BE251" i="2"/>
  <c r="T251" i="2"/>
  <c r="R251" i="2"/>
  <c r="P251" i="2"/>
  <c r="BK251" i="2"/>
  <c r="J251" i="2"/>
  <c r="BF251" i="2"/>
  <c r="BI249" i="2"/>
  <c r="BH249" i="2"/>
  <c r="BG249" i="2"/>
  <c r="BE249" i="2"/>
  <c r="T249" i="2"/>
  <c r="R249" i="2"/>
  <c r="P249" i="2"/>
  <c r="BK249" i="2"/>
  <c r="J249" i="2"/>
  <c r="BF249" i="2"/>
  <c r="BI246" i="2"/>
  <c r="BH246" i="2"/>
  <c r="BG246" i="2"/>
  <c r="BE246" i="2"/>
  <c r="T246" i="2"/>
  <c r="R246" i="2"/>
  <c r="P246" i="2"/>
  <c r="BK246" i="2"/>
  <c r="J246" i="2"/>
  <c r="BF246" i="2"/>
  <c r="BI243" i="2"/>
  <c r="BH243" i="2"/>
  <c r="BG243" i="2"/>
  <c r="BE243" i="2"/>
  <c r="T243" i="2"/>
  <c r="R243" i="2"/>
  <c r="P243" i="2"/>
  <c r="BK243" i="2"/>
  <c r="J243" i="2"/>
  <c r="BF243" i="2"/>
  <c r="BI240" i="2"/>
  <c r="BH240" i="2"/>
  <c r="BG240" i="2"/>
  <c r="BE240" i="2"/>
  <c r="T240" i="2"/>
  <c r="R240" i="2"/>
  <c r="P240" i="2"/>
  <c r="BK240" i="2"/>
  <c r="J240" i="2"/>
  <c r="BF240" i="2"/>
  <c r="BI238" i="2"/>
  <c r="BH238" i="2"/>
  <c r="BG238" i="2"/>
  <c r="BE238" i="2"/>
  <c r="T238" i="2"/>
  <c r="R238" i="2"/>
  <c r="P238" i="2"/>
  <c r="BK238" i="2"/>
  <c r="J238" i="2"/>
  <c r="BF238" i="2"/>
  <c r="BI222" i="2"/>
  <c r="BH222" i="2"/>
  <c r="BG222" i="2"/>
  <c r="BE222" i="2"/>
  <c r="T222" i="2"/>
  <c r="R222" i="2"/>
  <c r="P222" i="2"/>
  <c r="BK222" i="2"/>
  <c r="J222" i="2"/>
  <c r="BF222" i="2"/>
  <c r="BI203" i="2"/>
  <c r="BH203" i="2"/>
  <c r="BG203" i="2"/>
  <c r="BE203" i="2"/>
  <c r="T203" i="2"/>
  <c r="R203" i="2"/>
  <c r="P203" i="2"/>
  <c r="BK203" i="2"/>
  <c r="J203" i="2"/>
  <c r="BF203" i="2"/>
  <c r="BI200" i="2"/>
  <c r="BH200" i="2"/>
  <c r="BG200" i="2"/>
  <c r="BE200" i="2"/>
  <c r="T200" i="2"/>
  <c r="R200" i="2"/>
  <c r="P200" i="2"/>
  <c r="BK200" i="2"/>
  <c r="J200" i="2"/>
  <c r="BF200" i="2"/>
  <c r="BI198" i="2"/>
  <c r="BH198" i="2"/>
  <c r="BG198" i="2"/>
  <c r="BE198" i="2"/>
  <c r="T198" i="2"/>
  <c r="R198" i="2"/>
  <c r="P198" i="2"/>
  <c r="BK198" i="2"/>
  <c r="J198" i="2"/>
  <c r="BF198" i="2"/>
  <c r="BI195" i="2"/>
  <c r="BH195" i="2"/>
  <c r="BG195" i="2"/>
  <c r="BE195" i="2"/>
  <c r="T195" i="2"/>
  <c r="R195" i="2"/>
  <c r="P195" i="2"/>
  <c r="BK195" i="2"/>
  <c r="J195" i="2"/>
  <c r="BF195" i="2"/>
  <c r="BI193" i="2"/>
  <c r="BH193" i="2"/>
  <c r="BG193" i="2"/>
  <c r="BE193" i="2"/>
  <c r="T193" i="2"/>
  <c r="T192" i="2"/>
  <c r="R193" i="2"/>
  <c r="R192" i="2"/>
  <c r="P193" i="2"/>
  <c r="P192" i="2"/>
  <c r="BK193" i="2"/>
  <c r="BK192" i="2"/>
  <c r="J192" i="2" s="1"/>
  <c r="J61" i="2" s="1"/>
  <c r="J193" i="2"/>
  <c r="BF193" i="2" s="1"/>
  <c r="BI184" i="2"/>
  <c r="BH184" i="2"/>
  <c r="BG184" i="2"/>
  <c r="BE184" i="2"/>
  <c r="T184" i="2"/>
  <c r="R184" i="2"/>
  <c r="P184" i="2"/>
  <c r="BK184" i="2"/>
  <c r="J184" i="2"/>
  <c r="BF184" i="2"/>
  <c r="BI182" i="2"/>
  <c r="BH182" i="2"/>
  <c r="BG182" i="2"/>
  <c r="BE182" i="2"/>
  <c r="T182" i="2"/>
  <c r="R182" i="2"/>
  <c r="P182" i="2"/>
  <c r="BK182" i="2"/>
  <c r="J182" i="2"/>
  <c r="BF182" i="2"/>
  <c r="BI177" i="2"/>
  <c r="BH177" i="2"/>
  <c r="BG177" i="2"/>
  <c r="BE177" i="2"/>
  <c r="T177" i="2"/>
  <c r="R177" i="2"/>
  <c r="P177" i="2"/>
  <c r="BK177" i="2"/>
  <c r="J177" i="2"/>
  <c r="BF177" i="2"/>
  <c r="BI172" i="2"/>
  <c r="BH172" i="2"/>
  <c r="BG172" i="2"/>
  <c r="BE172" i="2"/>
  <c r="T172" i="2"/>
  <c r="R172" i="2"/>
  <c r="P172" i="2"/>
  <c r="BK172" i="2"/>
  <c r="J172" i="2"/>
  <c r="BF172" i="2"/>
  <c r="BI170" i="2"/>
  <c r="BH170" i="2"/>
  <c r="BG170" i="2"/>
  <c r="BE170" i="2"/>
  <c r="T170" i="2"/>
  <c r="R170" i="2"/>
  <c r="P170" i="2"/>
  <c r="BK170" i="2"/>
  <c r="J170" i="2"/>
  <c r="BF170" i="2"/>
  <c r="BI169" i="2"/>
  <c r="BH169" i="2"/>
  <c r="BG169" i="2"/>
  <c r="BE169" i="2"/>
  <c r="T169" i="2"/>
  <c r="R169" i="2"/>
  <c r="P169" i="2"/>
  <c r="BK169" i="2"/>
  <c r="J169" i="2"/>
  <c r="BF169" i="2"/>
  <c r="BI164" i="2"/>
  <c r="BH164" i="2"/>
  <c r="BG164" i="2"/>
  <c r="BE164" i="2"/>
  <c r="T164" i="2"/>
  <c r="R164" i="2"/>
  <c r="P164" i="2"/>
  <c r="BK164" i="2"/>
  <c r="J164" i="2"/>
  <c r="BF164" i="2"/>
  <c r="BI159" i="2"/>
  <c r="BH159" i="2"/>
  <c r="BG159" i="2"/>
  <c r="BE159" i="2"/>
  <c r="T159" i="2"/>
  <c r="R159" i="2"/>
  <c r="P159" i="2"/>
  <c r="BK159" i="2"/>
  <c r="J159" i="2"/>
  <c r="BF159" i="2"/>
  <c r="BI155" i="2"/>
  <c r="BH155" i="2"/>
  <c r="BG155" i="2"/>
  <c r="BE155" i="2"/>
  <c r="T155" i="2"/>
  <c r="R155" i="2"/>
  <c r="P155" i="2"/>
  <c r="BK155" i="2"/>
  <c r="J155" i="2"/>
  <c r="BF155" i="2"/>
  <c r="BI151" i="2"/>
  <c r="BH151" i="2"/>
  <c r="BG151" i="2"/>
  <c r="BE151" i="2"/>
  <c r="T151" i="2"/>
  <c r="T150" i="2"/>
  <c r="R151" i="2"/>
  <c r="R150" i="2"/>
  <c r="P151" i="2"/>
  <c r="P150" i="2"/>
  <c r="BK151" i="2"/>
  <c r="BK150" i="2"/>
  <c r="J150" i="2" s="1"/>
  <c r="J60" i="2" s="1"/>
  <c r="J151" i="2"/>
  <c r="BF151" i="2" s="1"/>
  <c r="BI147" i="2"/>
  <c r="BH147" i="2"/>
  <c r="BG147" i="2"/>
  <c r="BE147" i="2"/>
  <c r="T147" i="2"/>
  <c r="R147" i="2"/>
  <c r="P147" i="2"/>
  <c r="BK147" i="2"/>
  <c r="J147" i="2"/>
  <c r="BF147" i="2"/>
  <c r="BI144" i="2"/>
  <c r="BH144" i="2"/>
  <c r="BG144" i="2"/>
  <c r="BE144" i="2"/>
  <c r="T144" i="2"/>
  <c r="R144" i="2"/>
  <c r="P144" i="2"/>
  <c r="BK144" i="2"/>
  <c r="J144" i="2"/>
  <c r="BF144" i="2"/>
  <c r="BI139" i="2"/>
  <c r="BH139" i="2"/>
  <c r="BG139" i="2"/>
  <c r="BE139" i="2"/>
  <c r="T139" i="2"/>
  <c r="R139" i="2"/>
  <c r="P139" i="2"/>
  <c r="BK139" i="2"/>
  <c r="J139" i="2"/>
  <c r="BF139" i="2"/>
  <c r="BI135" i="2"/>
  <c r="BH135" i="2"/>
  <c r="BG135" i="2"/>
  <c r="BE135" i="2"/>
  <c r="T135" i="2"/>
  <c r="T134" i="2"/>
  <c r="R135" i="2"/>
  <c r="R134" i="2"/>
  <c r="P135" i="2"/>
  <c r="P134" i="2"/>
  <c r="BK135" i="2"/>
  <c r="BK134" i="2"/>
  <c r="J134" i="2" s="1"/>
  <c r="J59" i="2" s="1"/>
  <c r="J135" i="2"/>
  <c r="BF135" i="2" s="1"/>
  <c r="BI131" i="2"/>
  <c r="BH131" i="2"/>
  <c r="BG131" i="2"/>
  <c r="BE131" i="2"/>
  <c r="T131" i="2"/>
  <c r="R131" i="2"/>
  <c r="P131" i="2"/>
  <c r="BK131" i="2"/>
  <c r="J131" i="2"/>
  <c r="BF131" i="2"/>
  <c r="BI128" i="2"/>
  <c r="BH128" i="2"/>
  <c r="BG128" i="2"/>
  <c r="BE128" i="2"/>
  <c r="T128" i="2"/>
  <c r="R128" i="2"/>
  <c r="P128" i="2"/>
  <c r="BK128" i="2"/>
  <c r="J128" i="2"/>
  <c r="BF128" i="2" s="1"/>
  <c r="BI125" i="2"/>
  <c r="BH125" i="2"/>
  <c r="BG125" i="2"/>
  <c r="BE125" i="2"/>
  <c r="T125" i="2"/>
  <c r="R125" i="2"/>
  <c r="P125" i="2"/>
  <c r="BK125" i="2"/>
  <c r="J125" i="2"/>
  <c r="BF125" i="2"/>
  <c r="BI123" i="2"/>
  <c r="BH123" i="2"/>
  <c r="BG123" i="2"/>
  <c r="BE123" i="2"/>
  <c r="T123" i="2"/>
  <c r="R123" i="2"/>
  <c r="P123" i="2"/>
  <c r="BK123" i="2"/>
  <c r="J123" i="2"/>
  <c r="BF123" i="2"/>
  <c r="BI121" i="2"/>
  <c r="BH121" i="2"/>
  <c r="BG121" i="2"/>
  <c r="BE121" i="2"/>
  <c r="T121" i="2"/>
  <c r="R121" i="2"/>
  <c r="P121" i="2"/>
  <c r="BK121" i="2"/>
  <c r="J121" i="2"/>
  <c r="BF121" i="2"/>
  <c r="BI116" i="2"/>
  <c r="F34" i="2"/>
  <c r="BD52" i="1" s="1"/>
  <c r="BD51" i="1" s="1"/>
  <c r="W30" i="1" s="1"/>
  <c r="BH116" i="2"/>
  <c r="F33" i="2" s="1"/>
  <c r="BC52" i="1" s="1"/>
  <c r="BG116" i="2"/>
  <c r="F32" i="2"/>
  <c r="BB52" i="1" s="1"/>
  <c r="BB51" i="1" s="1"/>
  <c r="BE116" i="2"/>
  <c r="J30" i="2" s="1"/>
  <c r="AV52" i="1" s="1"/>
  <c r="T116" i="2"/>
  <c r="T115" i="2"/>
  <c r="T114" i="2" s="1"/>
  <c r="R116" i="2"/>
  <c r="R115" i="2"/>
  <c r="R114" i="2" s="1"/>
  <c r="R113" i="2" s="1"/>
  <c r="P116" i="2"/>
  <c r="P115" i="2"/>
  <c r="P114" i="2" s="1"/>
  <c r="P113" i="2" s="1"/>
  <c r="AU52" i="1" s="1"/>
  <c r="BK116" i="2"/>
  <c r="BK115" i="2" s="1"/>
  <c r="J116" i="2"/>
  <c r="BF116" i="2" s="1"/>
  <c r="J109" i="2"/>
  <c r="F109" i="2"/>
  <c r="F107" i="2"/>
  <c r="E105" i="2"/>
  <c r="J51" i="2"/>
  <c r="F51" i="2"/>
  <c r="F49" i="2"/>
  <c r="E47" i="2"/>
  <c r="J18" i="2"/>
  <c r="E18" i="2"/>
  <c r="F110" i="2" s="1"/>
  <c r="J17" i="2"/>
  <c r="J12" i="2"/>
  <c r="J107" i="2" s="1"/>
  <c r="E7" i="2"/>
  <c r="E45" i="2" s="1"/>
  <c r="E103" i="2"/>
  <c r="AS51" i="1"/>
  <c r="L47" i="1"/>
  <c r="AM46" i="1"/>
  <c r="L46" i="1"/>
  <c r="AM44" i="1"/>
  <c r="L44" i="1"/>
  <c r="L42" i="1"/>
  <c r="L41" i="1"/>
  <c r="J49" i="2" l="1"/>
  <c r="F52" i="2"/>
  <c r="J31" i="2"/>
  <c r="AW52" i="1" s="1"/>
  <c r="AT52" i="1" s="1"/>
  <c r="F31" i="2"/>
  <c r="BA52" i="1" s="1"/>
  <c r="BK114" i="2"/>
  <c r="J115" i="2"/>
  <c r="J58" i="2" s="1"/>
  <c r="W28" i="1"/>
  <c r="AX51" i="1"/>
  <c r="BK403" i="2"/>
  <c r="J403" i="2" s="1"/>
  <c r="J65" i="2" s="1"/>
  <c r="J404" i="2"/>
  <c r="J66" i="2" s="1"/>
  <c r="T801" i="2"/>
  <c r="T403" i="2" s="1"/>
  <c r="T113" i="2" s="1"/>
  <c r="F30" i="2"/>
  <c r="AZ52" i="1" s="1"/>
  <c r="J1005" i="2"/>
  <c r="J89" i="2" s="1"/>
  <c r="BK1001" i="2"/>
  <c r="J1001" i="2" s="1"/>
  <c r="J87" i="2" s="1"/>
  <c r="J1020" i="2"/>
  <c r="J93" i="2" s="1"/>
  <c r="BK1016" i="2"/>
  <c r="J1016" i="2" s="1"/>
  <c r="J91" i="2" s="1"/>
  <c r="AU51" i="1"/>
  <c r="BC51" i="1"/>
  <c r="W29" i="1" l="1"/>
  <c r="AY51" i="1"/>
  <c r="AZ51" i="1"/>
  <c r="BA51" i="1"/>
  <c r="BK113" i="2"/>
  <c r="J113" i="2" s="1"/>
  <c r="J114" i="2"/>
  <c r="J57" i="2" s="1"/>
  <c r="W27" i="1" l="1"/>
  <c r="AW51" i="1"/>
  <c r="AK27" i="1" s="1"/>
  <c r="J56" i="2"/>
  <c r="J27" i="2"/>
  <c r="W26" i="1"/>
  <c r="AV51" i="1"/>
  <c r="AG52" i="1" l="1"/>
  <c r="J36" i="2"/>
  <c r="AK26" i="1"/>
  <c r="AT51" i="1"/>
  <c r="AN52" i="1" l="1"/>
  <c r="AG51" i="1" l="1"/>
  <c r="AN51" i="1" l="1"/>
  <c r="AK23" i="1"/>
  <c r="AK32" i="1" s="1"/>
</calcChain>
</file>

<file path=xl/sharedStrings.xml><?xml version="1.0" encoding="utf-8"?>
<sst xmlns="http://schemas.openxmlformats.org/spreadsheetml/2006/main" count="9796" uniqueCount="1892">
  <si>
    <t>Export VZ</t>
  </si>
  <si>
    <t>List obsahuje:</t>
  </si>
  <si>
    <t>1) Rekapitulace stavby</t>
  </si>
  <si>
    <t>2) Rekapitulace objektů stavby a soupisů prací</t>
  </si>
  <si>
    <t>3.0</t>
  </si>
  <si>
    <t/>
  </si>
  <si>
    <t>False</t>
  </si>
  <si>
    <t>{ee9f6aad-1133-45ec-81e1-2f07a0410fda}</t>
  </si>
  <si>
    <t>&gt;&gt;  skryté sloupce  &lt;&lt;</t>
  </si>
  <si>
    <t>0,01</t>
  </si>
  <si>
    <t>21</t>
  </si>
  <si>
    <t>15</t>
  </si>
  <si>
    <t>REKAPITULACE STAVBY</t>
  </si>
  <si>
    <t>v ---  níže se nacházejí doplnkové a pomocné údaje k sestavám  --- v</t>
  </si>
  <si>
    <t>Návod na vyplnění</t>
  </si>
  <si>
    <t>0,001</t>
  </si>
  <si>
    <t>Kód:</t>
  </si>
  <si>
    <t>201903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</si>
  <si>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</si>
  <si>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</si>
  <si>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úprava Brtev č.p. 78, st.p.č. 90</t>
  </si>
  <si>
    <t>KSO:</t>
  </si>
  <si>
    <t>CC-CZ:</t>
  </si>
  <si>
    <t>Místo:</t>
  </si>
  <si>
    <t>Brtev</t>
  </si>
  <si>
    <t>Datum:</t>
  </si>
  <si>
    <t>20. 1. 2019</t>
  </si>
  <si>
    <t>Zadavatel:</t>
  </si>
  <si>
    <t>IČ:</t>
  </si>
  <si>
    <t>Msto Lázně Bělohrad</t>
  </si>
  <si>
    <t>DIČ:</t>
  </si>
  <si>
    <t>Uchazeč:</t>
  </si>
  <si>
    <t>Vyplň údaj</t>
  </si>
  <si>
    <t>Projektant:</t>
  </si>
  <si>
    <t>Česká Obchodní a Stavební Společnost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</si>
  <si>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</si>
  <si>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</si>
  <si>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</si>
  <si>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</si>
  <si>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</si>
  <si>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</si>
  <si>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</si>
  <si>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</si>
  <si>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</si>
  <si>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</si>
  <si>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</si>
  <si>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</si>
  <si>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</si>
  <si>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</si>
  <si>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</si>
  <si>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</si>
  <si>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</si>
  <si>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</si>
  <si>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</si>
  <si>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</si>
  <si>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</si>
  <si>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</si>
  <si>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</si>
  <si>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</si>
  <si>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</si>
  <si>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</si>
  <si>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</si>
  <si>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</si>
  <si>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</si>
  <si>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</si>
  <si>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</si>
  <si>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</si>
  <si>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</si>
  <si>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</si>
  <si>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</si>
  <si>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</si>
  <si>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</si>
  <si>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</si>
  <si>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</si>
  <si>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</si>
  <si>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</si>
  <si>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</si>
  <si>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</si>
  <si>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Byty ve 2.NP, topení 2.NP, instalace nutné pro byt v 2.NP, 1.PP</t>
  </si>
  <si>
    <t>STA</t>
  </si>
  <si>
    <t>1</t>
  </si>
  <si>
    <t>{c1ff0ffa-58b7-4110-a3a9-9ee438d6aef0}</t>
  </si>
  <si>
    <t>1) Krycí list soupisu</t>
  </si>
  <si>
    <t>2) Rekapitulace</t>
  </si>
  <si>
    <t>3) Soupis prací</t>
  </si>
  <si>
    <t>Zpět na list:</t>
  </si>
  <si>
    <t>Rekapitulace stavby</t>
  </si>
  <si>
    <t>SKLEP</t>
  </si>
  <si>
    <t>38,4</t>
  </si>
  <si>
    <t>2</t>
  </si>
  <si>
    <t>STROPSKLEP</t>
  </si>
  <si>
    <t>130,7</t>
  </si>
  <si>
    <t>KRYCÍ LIST SOUPISU</t>
  </si>
  <si>
    <t>STĚNYSKLEP</t>
  </si>
  <si>
    <t>165,107</t>
  </si>
  <si>
    <t>ZÁKLAD</t>
  </si>
  <si>
    <t>3,072</t>
  </si>
  <si>
    <t>ŠPALETY</t>
  </si>
  <si>
    <t>47,65</t>
  </si>
  <si>
    <t>Objekt:</t>
  </si>
  <si>
    <t>01 - Byty ve 2.NP, topení 2.NP, instalace nutné pro byt v 2.NP, 1.PP</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</si>
  <si>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</si>
  <si>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</si>
  <si>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</si>
  <si>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</si>
  <si>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</si>
  <si>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</si>
  <si>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</si>
  <si>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</si>
  <si>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</si>
  <si>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</si>
  <si>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</si>
  <si>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</si>
  <si>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</si>
  <si>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</si>
  <si>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</si>
  <si>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</si>
  <si>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</si>
  <si>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</si>
  <si>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</si>
  <si>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</si>
  <si>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</si>
  <si>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</si>
  <si>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</si>
  <si>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</si>
  <si>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</si>
  <si>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</si>
  <si>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</si>
  <si>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</si>
  <si>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</si>
  <si>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</si>
  <si>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</si>
  <si>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</si>
  <si>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</si>
  <si>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</si>
  <si>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</si>
  <si>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M - Práce a dodávky M</t>
  </si>
  <si>
    <t xml:space="preserve">    21-M - Elektromontáže</t>
  </si>
  <si>
    <t xml:space="preserve">    24-M - Montáže vzduchotechnických zařízení</t>
  </si>
  <si>
    <t xml:space="preserve">    46-M - Zemní práce při extr.mont.pracích</t>
  </si>
  <si>
    <t>VRN - Vedlejší rozpočtové náklady</t>
  </si>
  <si>
    <t xml:space="preserve">    VRN3 - Zařízení staveniště</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</si>
  <si>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</si>
  <si>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</si>
  <si>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</si>
  <si>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</si>
  <si>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</si>
  <si>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</si>
  <si>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</si>
  <si>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</si>
  <si>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</si>
  <si>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</si>
  <si>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</si>
  <si>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</si>
  <si>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</si>
  <si>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</si>
  <si>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</si>
  <si>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</si>
  <si>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</si>
  <si>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</si>
  <si>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</si>
  <si>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</si>
  <si>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139711101</t>
  </si>
  <si>
    <t>Vykopávka v uzavřených prostorách s naložením výkopku na dopravní prostředek v hornině tř. 1 až 4</t>
  </si>
  <si>
    <t>m3</t>
  </si>
  <si>
    <t>CS ÚRS 2018 01</t>
  </si>
  <si>
    <t>4</t>
  </si>
  <si>
    <t>166041929</t>
  </si>
  <si>
    <t>PSC</t>
  </si>
  <si>
    <t xml:space="preserve">Poznámka k souboru cen:_x000D_
1. V cenách nejsou započteny náklady na podchycení stavebních konstrukcí a případné odvětrávání pracovního prostoru. </t>
  </si>
  <si>
    <t>VV</t>
  </si>
  <si>
    <t>"VÝKOP PRO ZDI Č.M. 9" 1,8*0,8*0,9+0,9*0,8*0,9+1,4*0,8*0,9</t>
  </si>
  <si>
    <t>"VÝKOP PRO PATKU SLOUPU" 0,6*0,4*(0,6-0,1)</t>
  </si>
  <si>
    <t>Součet</t>
  </si>
  <si>
    <t>161101501</t>
  </si>
  <si>
    <t>Svislé přemístění výkopku nošením bez naložení, avšak s vyprázdněním nádoby na hromady nebo do dopravního prostředku, na každých, třeba i započatých 3 m výšky z horniny tř. 1 až 4</t>
  </si>
  <si>
    <t>-537299953</t>
  </si>
  <si>
    <t>3</t>
  </si>
  <si>
    <t>162201201</t>
  </si>
  <si>
    <t>Vodorovné přemístění výkopku nebo sypaniny nošením s vyprázdněním nádoby na hromady nebo do dopravního prostředku na vzdálenost do 10 m z horniny tř. 1 až 4</t>
  </si>
  <si>
    <t>1352295645</t>
  </si>
  <si>
    <t>162701105</t>
  </si>
  <si>
    <t>Vodorovné přemístění výkopku nebo sypaniny po suchu na obvyklém dopravním prostředku, bez naložení výkopku, avšak se složením bez rozhrnutí z horniny tř. 1 až 4 na vzdálenost přes 9 000 do 10 000 m</t>
  </si>
  <si>
    <t>356659158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</si>
  <si>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</si>
  <si>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5</t>
  </si>
  <si>
    <t>167101101</t>
  </si>
  <si>
    <t>Nakládání, skládání a překládání neulehlého výkopku nebo sypaniny nakládání, množství do 100 m3, z hornin tř. 1 až 4</t>
  </si>
  <si>
    <t>165992059</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</si>
  <si>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</si>
  <si>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6</t>
  </si>
  <si>
    <t>171201211</t>
  </si>
  <si>
    <t>Poplatek za uložení stavebního odpadu na skládce (skládkovné) zeminy a kameniva zatříděného do Katalogu odpadů pod kódem 170 504</t>
  </si>
  <si>
    <t>t</t>
  </si>
  <si>
    <t>-1686749711</t>
  </si>
  <si>
    <t xml:space="preserve">Poznámka k souboru cen:_x000D_
1. Ceny uvedené v souboru cen lze po dohodě upravit podle místních podmínek. </t>
  </si>
  <si>
    <t>ZÁKLAD*1,8</t>
  </si>
  <si>
    <t>Zakládání</t>
  </si>
  <si>
    <t>7</t>
  </si>
  <si>
    <t>215901101</t>
  </si>
  <si>
    <t>Zhutnění podloží pod násypy z rostlé horniny tř. 1 až 4 z hornin soudružných do 92 % PS a nesoudržných sypkých relativní ulehlosti I(d) do 0,8</t>
  </si>
  <si>
    <t>m2</t>
  </si>
  <si>
    <t>-2138605840</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</si>
  <si>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</si>
  <si>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"PATKA" 0,6*0,4</t>
  </si>
  <si>
    <t>"VÝKOP PRO ZDI Č.M. 9" 1,8*0,8+0,9*0,8+1,4*0,8</t>
  </si>
  <si>
    <t>8</t>
  </si>
  <si>
    <t>271572211</t>
  </si>
  <si>
    <t>Podsyp pod základové konstrukce se zhutněním a urovnáním povrchu ze štěrkopísku netříděného</t>
  </si>
  <si>
    <t>1241361609</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</si>
  <si>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</si>
  <si>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"VÝKOP PRO ZDI Č.M. 9" 1,8*0,8*0,1+0,9*0,8*0,1+1,4*0,8*0,1</t>
  </si>
  <si>
    <t>"VÝKOP PRO PATKU SLOUPU" 0,6*0,4*0,1</t>
  </si>
  <si>
    <t>9</t>
  </si>
  <si>
    <t>274313711</t>
  </si>
  <si>
    <t>Základy z betonu prostého pasy betonu kamenem neprokládaného tř. C 20/25</t>
  </si>
  <si>
    <t>-278418076</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</si>
  <si>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</si>
  <si>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"PAS PRO ZDI Č.M. 9"( 1,8*0,8*0,8+0,9*0,8*0,8+1,4*0,8*0,8)*1,035</t>
  </si>
  <si>
    <t>10</t>
  </si>
  <si>
    <t>275313711</t>
  </si>
  <si>
    <t>Základy z betonu prostého patky a bloky z betonu kamenem neprokládaného tř. C 20/25</t>
  </si>
  <si>
    <t>-2102721435</t>
  </si>
  <si>
    <t>"PATKA" 0,6*0,4*(0,6-0,1-0,1)*1,035</t>
  </si>
  <si>
    <t>Svislé a kompletní konstrukce</t>
  </si>
  <si>
    <t>11</t>
  </si>
  <si>
    <t>310238211</t>
  </si>
  <si>
    <t>Zazdívka otvorů ve zdivu nadzákladovém cihlami pálenými plochy přes 0,25 m2 do 1 m2 na maltu vápenocementovou</t>
  </si>
  <si>
    <t>1811765517</t>
  </si>
  <si>
    <t>"2.NP 21"0,3*1,55*0,5</t>
  </si>
  <si>
    <t>"14 NAD PŘEKLADY" 1,25*0,3*0,5</t>
  </si>
  <si>
    <t>12</t>
  </si>
  <si>
    <t>310239211</t>
  </si>
  <si>
    <t>Zazdívka otvorů ve zdivu nadzákladovém cihlami pálenými plochy přes 1 m2 do 4 m2 na maltu vápenocementovou</t>
  </si>
  <si>
    <t>-2139708372</t>
  </si>
  <si>
    <t>"2.NP 21" (0,1+1,1+0,1)*(2,1+0,1)*0,5</t>
  </si>
  <si>
    <t>"14"(0,5+0,6)*1,65*0,5</t>
  </si>
  <si>
    <t>13</t>
  </si>
  <si>
    <t>311236241.WNR</t>
  </si>
  <si>
    <t>Zdivo jednovrstvé zvukově izolační z cihel Porotherm 30 AKU SYM P20 na maltu M10 tloušťky 300 mm</t>
  </si>
  <si>
    <t>1653597090</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</si>
  <si>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 </t>
  </si>
  <si>
    <t>"PILÍŘE PO DPRŮVLAK Č.M. 9"1,8*3,5-0,7*1,97-0,5*0,25</t>
  </si>
  <si>
    <t>(1,2+1,65)*3,5-1,2*0,25</t>
  </si>
  <si>
    <t>14</t>
  </si>
  <si>
    <t>317121101</t>
  </si>
  <si>
    <t>Montáž prefabrikovaných překladů délky do 1500 mm</t>
  </si>
  <si>
    <t>kus</t>
  </si>
  <si>
    <t>-1062240716</t>
  </si>
  <si>
    <t xml:space="preserve">Poznámka k souboru cen:_x000D_
1. Ceny lze použít i pro ocenění montáže překladů osazovaných při provádění zděných konstrukcí na objektech montovaných. 2. V cenách nejsou započteny náklady na dodávku překladů, tato se ocení ve specifikaci. </t>
  </si>
  <si>
    <t>"14"5</t>
  </si>
  <si>
    <t>"1+14"5</t>
  </si>
  <si>
    <t>M</t>
  </si>
  <si>
    <t>59640022</t>
  </si>
  <si>
    <t>překlad keramický nosný š 70mm dl 1250mm</t>
  </si>
  <si>
    <t>302874322</t>
  </si>
  <si>
    <t>16</t>
  </si>
  <si>
    <t>331273014</t>
  </si>
  <si>
    <t>Pilíř z betonových tvárnic včetně zmonolitnění betonovou směsí bez výztuže, rozměru přes 400x400 do 400x650 mm</t>
  </si>
  <si>
    <t>-565791258</t>
  </si>
  <si>
    <t>"PILÍŘ 4" 0,5*0,25*(2,25+0,1)</t>
  </si>
  <si>
    <t>17</t>
  </si>
  <si>
    <t>331361821</t>
  </si>
  <si>
    <t>Výztuž sloupů, pilířů, rámových stojek, táhel nebo vzpěr hranatých svislých nebo šikmých (odkloněných) z betonářské oceli 10 505 (R) nebo BSt 500</t>
  </si>
  <si>
    <t>770097203</t>
  </si>
  <si>
    <t xml:space="preserve">"PILÍŘ 4" </t>
  </si>
  <si>
    <t>"6XR10"6*2,8*0,617*1,1*0,001</t>
  </si>
  <si>
    <t>"TŘMÍNKY R8 A 250MM"(0,1+0,25+0,5)*2*11*0,395*0,001</t>
  </si>
  <si>
    <t>18</t>
  </si>
  <si>
    <t>342241165</t>
  </si>
  <si>
    <t>Příčky nebo přizdívky jednoduché z cihel nebo příčkovek pálených na maltu MVC nebo MC lehčených plných nebo podélně děrovaných dl. 290 mm (290x140x65 mm) 65 mm</t>
  </si>
  <si>
    <t>1131811892</t>
  </si>
  <si>
    <t xml:space="preserve">Poznámka k souboru cen:_x000D_
1. Dvojité příčky se oceňují jako dvě příčky jednoduché. 2. Izolační vložky vkládané do mezery dvojitých příček při zdění se oceňují samostatně. 3. V příčkách tl. 65 a 71 mm jsou započteny i náklady na konstrukční výztuž. 4. V 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 </t>
  </si>
  <si>
    <t>"2.NP 22-21+21"2,4*2,95-0,7*1,97</t>
  </si>
  <si>
    <t>2,6*2,95-0,8*1,97</t>
  </si>
  <si>
    <t>19</t>
  </si>
  <si>
    <t>346244371</t>
  </si>
  <si>
    <t>Zazdívka rýh, potrubí, nik (výklenků) nebo kapes z pálených cihel na maltu tl. 140 mm</t>
  </si>
  <si>
    <t>483197659</t>
  </si>
  <si>
    <t>0,15*0,15*10</t>
  </si>
  <si>
    <t>20</t>
  </si>
  <si>
    <t>349231821</t>
  </si>
  <si>
    <t>Přizdívka z cihel ostění s ozubem ve vybouraných otvorech, s vysekáním kapes pro zavázaní přes 150 do 300 mm</t>
  </si>
  <si>
    <t>74222922</t>
  </si>
  <si>
    <t xml:space="preserve">Poznámka k souboru cen:_x000D_
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 </t>
  </si>
  <si>
    <t>"OKNA 10" 0,45*0,3*2*2</t>
  </si>
  <si>
    <t>"OKNO13"0,8*0,3*2</t>
  </si>
  <si>
    <t>"2NP 11-12"0,5*2,2*2</t>
  </si>
  <si>
    <t>"11-18"0,5*2,1+0,3*2,1</t>
  </si>
  <si>
    <t>"PARAPETY OKEN 2.NP" 1,5*0,55+1*0,05+1,1*0,05+2,5*0,1*2+1,25*0,05+1,6*0,05</t>
  </si>
  <si>
    <t>Úpravy povrchů, podlahy a osazování výplní</t>
  </si>
  <si>
    <t>611131121</t>
  </si>
  <si>
    <t>Podkladní a spojovací vrstva vnitřních omítaných ploch penetrace akrylát-silikonová nanášená ručně stropů</t>
  </si>
  <si>
    <t>1041944484</t>
  </si>
  <si>
    <t>22</t>
  </si>
  <si>
    <t>611321141</t>
  </si>
  <si>
    <t>Omítka vápenocementová vnitřních ploch nanášená ručně dvouvrstvá, tloušťky jádrové omítky do 10 mm a tloušťky štuku do 3 mm štuková vodorovných konstrukcí stropů rovných</t>
  </si>
  <si>
    <t>2117035906</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</si>
  <si>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</si>
  <si>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23</t>
  </si>
  <si>
    <t>612131121</t>
  </si>
  <si>
    <t>Podkladní a spojovací vrstva vnitřních omítaných ploch penetrace akrylát-silikonová nanášená ručně stěn</t>
  </si>
  <si>
    <t>-454509358</t>
  </si>
  <si>
    <t>24</t>
  </si>
  <si>
    <t>612135101</t>
  </si>
  <si>
    <t>Hrubá výplň rýh maltou jakékoli šířky rýhy ve stěnách</t>
  </si>
  <si>
    <t>-1661921150</t>
  </si>
  <si>
    <t xml:space="preserve">Poznámka k souboru cen:_x000D_
1. V cenách nejsou započteny náklady na omítku rýh, tyto se ocení příšlušnými cenami tohoto katalogu. </t>
  </si>
  <si>
    <t>80,000*0,15+450*0,07</t>
  </si>
  <si>
    <t>25</t>
  </si>
  <si>
    <t>612321141</t>
  </si>
  <si>
    <t>Omítka vápenocementová vnitřních ploch nanášená ručně dvouvrstvá, tloušťky jádrové omítky do 10 mm a tloušťky štuku do 3 mm štuková svislých konstrukcí stěn</t>
  </si>
  <si>
    <t>-532030026</t>
  </si>
  <si>
    <t>Mezisoučet</t>
  </si>
  <si>
    <t>"2.NP"</t>
  </si>
  <si>
    <t>"11"(5,9+2,55)*3*2*2-1,5*1,6-0,9*1,97*2-0,9*2,2*2</t>
  </si>
  <si>
    <t>"12"(0,4+1,1+0,2+1,5)*2,9-0,9*1,97-0,8*1,97</t>
  </si>
  <si>
    <t>"13"(5,4+3,6+5,56+4,2)*2,9-2*1,65*2</t>
  </si>
  <si>
    <t>"14"(2,65+4,15+0,3+0,9+0,7)*2,9-0,8*1,97-1,1*2</t>
  </si>
  <si>
    <t>"15"0,9*2,9</t>
  </si>
  <si>
    <t>"16"0,9*2,9</t>
  </si>
  <si>
    <t>"18"(2,65+1,5)*2,9-0,8*1,97-1*1,6</t>
  </si>
  <si>
    <t>"19"(4,5+4,75)*2*2,9-0,8*1,97*3-1,1*1,6-2,5*1,7</t>
  </si>
  <si>
    <t>"20"(1*2+2,6)*2,9-0,8*1,97*2-0,7*1,97</t>
  </si>
  <si>
    <t>"21"(1,6+0,85*2+2,4*2)*2,9-0,7*1,97-0,9*1,6</t>
  </si>
  <si>
    <t>"22"(4,4+2,6)*2*2,9-0,8*1,97*2-1,25*1,7</t>
  </si>
  <si>
    <t>"23"(3,75+4,5)*2*2,9-2,5*1,7-0,8*1,97</t>
  </si>
  <si>
    <t>26</t>
  </si>
  <si>
    <t>612325302</t>
  </si>
  <si>
    <t>Vápenocementová omítka ostění nebo nadpraží štuková</t>
  </si>
  <si>
    <t>792443398</t>
  </si>
  <si>
    <t xml:space="preserve">Poznámka k souboru cen:_x000D_
1. Ceny lze použít jen pro ocenění samostatně upravovaného ostění a nadpraží ( např. při dodatečné výměně oken nebo zárubní ) v šířce do 300 mm okolo upravovaného otvoru. </t>
  </si>
  <si>
    <t xml:space="preserve">"1.PP 1" (0,85+0,8)*2*0,4 </t>
  </si>
  <si>
    <t>"3+4"(0,85+0,45)*2*0,4*2</t>
  </si>
  <si>
    <t>"2.NP  11"(0,9+2,25)*2*0,5*2+(1,5+1,6)*0,5*2</t>
  </si>
  <si>
    <t>"12"0,5*2,1*2</t>
  </si>
  <si>
    <t>"13"(2+1,65)*2*0,5*2</t>
  </si>
  <si>
    <t>"14"(1,1+2,1*2)*0,5+0,5*1,97*2</t>
  </si>
  <si>
    <t>"21"(0,9+1,6)*2*0,5</t>
  </si>
  <si>
    <t>"22"(1,25+1,7)*2*0,5</t>
  </si>
  <si>
    <t>"23"(2,5+1,7)*2*0,5</t>
  </si>
  <si>
    <t>"19"(1,1+1,6)*2*0,5+(2,5+1,7)*2*0,5</t>
  </si>
  <si>
    <t>"18"(1+1,6)*2*0,5+0,4*2,1*2</t>
  </si>
  <si>
    <t>27</t>
  </si>
  <si>
    <t>613131101</t>
  </si>
  <si>
    <t>Podkladní a spojovací vrstva vnitřních omítaných ploch cementový postřik nanášený ručně celoplošně pilířů nebo sloupů</t>
  </si>
  <si>
    <t>212290665</t>
  </si>
  <si>
    <t>"PILÍŘ 4" (0,25+0,5)*2*2,15</t>
  </si>
  <si>
    <t>28</t>
  </si>
  <si>
    <t>613321141</t>
  </si>
  <si>
    <t>Omítka vápenocementová vnitřních ploch nanášená ručně dvouvrstvá, tloušťky jádrové omítky do 10 mm a tloušťky štuku do 3 mm štuková svislých konstrukcí pilířů nebo sloupů</t>
  </si>
  <si>
    <t>-1457799680</t>
  </si>
  <si>
    <t>29</t>
  </si>
  <si>
    <t>632451107</t>
  </si>
  <si>
    <t>Potěr cementový samonivelační ze suchých směsí tloušťky přes 15 do 20 mm</t>
  </si>
  <si>
    <t>1846363228</t>
  </si>
  <si>
    <t>"NOVÁ NÁŠLAPNÁ VRSTVA 1.PP"</t>
  </si>
  <si>
    <t>14,43+3,41+9,7+10,86</t>
  </si>
  <si>
    <t>30</t>
  </si>
  <si>
    <t>636311111</t>
  </si>
  <si>
    <t>Kladení dlažby z betonových dlaždic na sucho na terče z umělé hmoty o rozměru dlažby 40x40 cm, o výšce terče do 25 mm</t>
  </si>
  <si>
    <t>1078317378</t>
  </si>
  <si>
    <t xml:space="preserve">Poznámka k souboru cen:_x000D_
1. V cenách jsou započteny i náklady na rozmístění terčů na připravenou podkladní konstrukci a položení dlažebních prvků na připravené terče. 2. Dodání dlaždic se oceňuje ve specifikaci. Ztratné lze stanovit ve výši 2 %. </t>
  </si>
  <si>
    <t>"17 TERASA "37,5</t>
  </si>
  <si>
    <t>31</t>
  </si>
  <si>
    <t>59245321</t>
  </si>
  <si>
    <t>dlažba skladebná betonová 40x40x4,5 cm barevná</t>
  </si>
  <si>
    <t>32</t>
  </si>
  <si>
    <t>1617608023</t>
  </si>
  <si>
    <t>37,5*1,02 'Přepočtené koeficientem množství</t>
  </si>
  <si>
    <t>642942111</t>
  </si>
  <si>
    <t>Osazování zárubní nebo rámů kovových dveřních lisovaných nebo z úhelníků bez dveřních křídel, na cementovou maltu, plochy otvoru do 2,5 m2</t>
  </si>
  <si>
    <t>864829660</t>
  </si>
  <si>
    <t xml:space="preserve">Poznámka k souboru cen:_x000D_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</si>
  <si>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"2NP 20-21+20-22"1+1</t>
  </si>
  <si>
    <t>33</t>
  </si>
  <si>
    <t>55331199</t>
  </si>
  <si>
    <t>zárubeň ocelová pro běžné zdění hranatý profil s drážkou 110 700 L/P</t>
  </si>
  <si>
    <t>-999607751</t>
  </si>
  <si>
    <t>34</t>
  </si>
  <si>
    <t>55331201</t>
  </si>
  <si>
    <t>zárubeň ocelová pro běžné zdění hranatý profil s drážkou 110 800 L/P</t>
  </si>
  <si>
    <t>1105343334</t>
  </si>
  <si>
    <t>35</t>
  </si>
  <si>
    <t>642944121</t>
  </si>
  <si>
    <t>Osazení ocelových dveřních zárubní lisovaných nebo z úhelníků dodatečně s vybetonováním prahu, plochy do 2,5 m2</t>
  </si>
  <si>
    <t>-820338371</t>
  </si>
  <si>
    <t xml:space="preserve">Poznámka k souboru cen:_x000D_
1. V cenách nejsou započteny náklady na dodání zárubní, tyto se oceňují ve specifikaci. </t>
  </si>
  <si>
    <t>"2-3" 1</t>
  </si>
  <si>
    <t>"2.NP 11-7+11-18, 19-21"1+1+1</t>
  </si>
  <si>
    <t>"STÁVAJÍCÍ 14-17" 1</t>
  </si>
  <si>
    <t>36</t>
  </si>
  <si>
    <t>55331222</t>
  </si>
  <si>
    <t>zárubeň ocelová pro běžné zdění hranatý profil s drážkou 160 800 L/P</t>
  </si>
  <si>
    <t>1201151487</t>
  </si>
  <si>
    <t>37</t>
  </si>
  <si>
    <t>-990391981</t>
  </si>
  <si>
    <t>38</t>
  </si>
  <si>
    <t>55331203</t>
  </si>
  <si>
    <t>zárubeň ocelová pro běžné zdění hranatý profil s drážkou 110 900 L/P</t>
  </si>
  <si>
    <t>1602244050</t>
  </si>
  <si>
    <t>Ostatní konstrukce a práce, bourání</t>
  </si>
  <si>
    <t>39</t>
  </si>
  <si>
    <t>949101111</t>
  </si>
  <si>
    <t>Lešení pomocné pracovní pro objekty pozemních staveb pro zatížení do 150 kg/m2, o výšce lešeňové podlahy do 1,9 m</t>
  </si>
  <si>
    <t>-416384291</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</si>
  <si>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</si>
  <si>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"2.np" 15,05+6,75+21,35+16,9+11,4+31,6+5,15+9,6+1+2,4+37,5</t>
  </si>
  <si>
    <t>40</t>
  </si>
  <si>
    <t>952901111</t>
  </si>
  <si>
    <t>Vyčištění budov nebo objektů před předáním do užívání budov bytové nebo občanské výstavby, světlé výšky podlaží do 4 m</t>
  </si>
  <si>
    <t>-777875967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</si>
  <si>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</si>
  <si>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STROP2NP</t>
  </si>
  <si>
    <t>"2.np" 15,05+3,19+28,71+14,27+4,38+1,4+37,5+4,42+21,38+2,6+4,86+11,24+16,88</t>
  </si>
  <si>
    <t>41</t>
  </si>
  <si>
    <t>953845119</t>
  </si>
  <si>
    <t>Vyvložkování stávajících komínových nebo větracích průduchů nerezovými vložkami pevnými, včetně ukončení komínu svislého kouřovodu výšky 3 m světlý průměr vložky přes 160 m do 200 mm</t>
  </si>
  <si>
    <t>soubor</t>
  </si>
  <si>
    <t>1386090602</t>
  </si>
  <si>
    <t xml:space="preserve">Poznámka k souboru cen:_x000D_
1. V 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 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 </t>
  </si>
  <si>
    <t>1+1</t>
  </si>
  <si>
    <t>42</t>
  </si>
  <si>
    <t>953845124</t>
  </si>
  <si>
    <t>Vyvložkování stávajících komínových nebo větracích průduchů nerezovými vložkami pevnými, včetně ukončení komínu svislého kouřovodu výšky 3 m Příplatek k cenám za každý další i započatý metr výšky komínového průduchu přes 3 m světlý průměr vložky přes 160 m do 200 mm</t>
  </si>
  <si>
    <t>m</t>
  </si>
  <si>
    <t>1050169498</t>
  </si>
  <si>
    <t>"11,62-3,84-3"5*2</t>
  </si>
  <si>
    <t>43</t>
  </si>
  <si>
    <t>962031133</t>
  </si>
  <si>
    <t>Bourání příček z cihel, tvárnic nebo příčkovek z cihel pálených, plných nebo dutých na maltu vápennou nebo vápenocementovou, tl. do 150 mm</t>
  </si>
  <si>
    <t>-1275109836</t>
  </si>
  <si>
    <t>"2.np 23-26"1,5*2,953-0,9*1,97</t>
  </si>
  <si>
    <t>"26-28"(1,25+2,65)*2,95</t>
  </si>
  <si>
    <t>"28-30,31,29"(1,25+0,4+2,65)*2,95-0,7*1,97*3</t>
  </si>
  <si>
    <t>"30-31"1,8*3,3</t>
  </si>
  <si>
    <t>"29-31"(1,8+1,4)*2,95</t>
  </si>
  <si>
    <t>44</t>
  </si>
  <si>
    <t>965081223</t>
  </si>
  <si>
    <t>Bourání podlah z dlaždic bez podkladního lože nebo mazaniny, s jakoukoliv výplní spár keramických nebo xylolitových tl. přes 10 mm plochy přes 1 m2</t>
  </si>
  <si>
    <t>380738582</t>
  </si>
  <si>
    <t xml:space="preserve">Poznámka k souboru cen:_x000D_
1. Odsekání soklíků se oceňuje cenami souboru cen 965 08. </t>
  </si>
  <si>
    <t xml:space="preserve">"SCHODY + CHODBA"15,05*2 </t>
  </si>
  <si>
    <t>"28"5,15</t>
  </si>
  <si>
    <t>45</t>
  </si>
  <si>
    <t>965081323</t>
  </si>
  <si>
    <t>Bourání podlah z dlaždic bez podkladního lože nebo mazaniny, s jakoukoliv výplní spár betonových, teracových nebo čedičových tl. do 25 mm, plochy přes 1 m2</t>
  </si>
  <si>
    <t>63313607</t>
  </si>
  <si>
    <t>"2.NP 29+30"9,5+1</t>
  </si>
  <si>
    <t>46</t>
  </si>
  <si>
    <t>967031132</t>
  </si>
  <si>
    <t>Přisekání (špicování) plošné nebo rovných ostění zdiva z cihel pálených rovných ostění, bez odstupu, po hrubém vybourání otvorů, na maltu vápennou nebo vápenocementovou</t>
  </si>
  <si>
    <t>-1405117115</t>
  </si>
  <si>
    <t>"23-27"0,5*1,9*2</t>
  </si>
  <si>
    <t>47</t>
  </si>
  <si>
    <t>968062354</t>
  </si>
  <si>
    <t>Vybourání dřevěných rámů oken s křídly, dveřních zárubní, vrat, stěn, ostění nebo obkladů rámů oken s křídly dvojitých, plochy do 1 m2</t>
  </si>
  <si>
    <t>-1211791439</t>
  </si>
  <si>
    <t xml:space="preserve">Poznámka k souboru cen:_x000D_
1. V cenách -2244 až -2747 jsou započteny i náklady na vyvěšení křídel. </t>
  </si>
  <si>
    <t>"VYBOURÁNÍ OKEN 850/450 3+4"</t>
  </si>
  <si>
    <t>0,85*0,45*2</t>
  </si>
  <si>
    <t>"1"0,85*0,8</t>
  </si>
  <si>
    <t>"2.NP" 0,3*1,55</t>
  </si>
  <si>
    <t>48</t>
  </si>
  <si>
    <t>968062355</t>
  </si>
  <si>
    <t>Vybourání dřevěných rámů oken s křídly, dveřních zárubní, vrat, stěn, ostění nebo obkladů rámů oken s křídly dvojitých, plochy do 2 m2</t>
  </si>
  <si>
    <t>849565297</t>
  </si>
  <si>
    <t>"2.NP 30" 0,9*1,55</t>
  </si>
  <si>
    <t>"23+24"1*1,65+1,1*1,65</t>
  </si>
  <si>
    <t>49</t>
  </si>
  <si>
    <t>968062356</t>
  </si>
  <si>
    <t>Vybourání dřevěných rámů oken s křídly, dveřních zárubní, vrat, stěn, ostění nebo obkladů rámů oken s křídly dvojitých, plochy do 4 m2</t>
  </si>
  <si>
    <t>1012031834</t>
  </si>
  <si>
    <t>"2.NP 27" 2*1,65*2</t>
  </si>
  <si>
    <t>"22"0,9*2,25*2+1,5*2,15</t>
  </si>
  <si>
    <t>"26"2*1,65</t>
  </si>
  <si>
    <t>"29"1,25*1,75</t>
  </si>
  <si>
    <t>50</t>
  </si>
  <si>
    <t>968062357</t>
  </si>
  <si>
    <t>Vybourání dřevěných rámů oken s křídly, dveřních zárubní, vrat, stěn, ostění nebo obkladů rámů oken s křídly dvojitých, plochy přes 4 m2</t>
  </si>
  <si>
    <t>1477816738</t>
  </si>
  <si>
    <t>"2.NP 24+25" 2,5*1,8*2</t>
  </si>
  <si>
    <t>51</t>
  </si>
  <si>
    <t>968072455</t>
  </si>
  <si>
    <t>Vybourání kovových rámů oken s křídly, dveřních zárubní, vrat, stěn, ostění nebo obkladů dveřních zárubní, plochy do 2 m2</t>
  </si>
  <si>
    <t>352880768</t>
  </si>
  <si>
    <t xml:space="preserve">Poznámka k souboru cen:_x000D_
1. V cenách -2244 až -2559 jsou započteny i náklady na vyvěšení křídel. 2. Cenou -2641 se oceňuje i vybourání nosné ocelové konstrukce pro sádrokartonové příčky. </t>
  </si>
  <si>
    <t>"2-3" 0,8*1,97</t>
  </si>
  <si>
    <t>"2.NP" 0,9*1,97*5+0,7*1,97*3</t>
  </si>
  <si>
    <t>"22- PODKROVÍ" 0,9*1,97</t>
  </si>
  <si>
    <t>52</t>
  </si>
  <si>
    <t>968072456</t>
  </si>
  <si>
    <t>Vybourání kovových rámů oken s křídly, dveřních zárubní, vrat, stěn, ostění nebo obkladů dveřních zárubní, plochy přes 2 m2</t>
  </si>
  <si>
    <t>1048967584</t>
  </si>
  <si>
    <t>"2.NP 28"1,1*2,5</t>
  </si>
  <si>
    <t>"27-22"1,2*2,1</t>
  </si>
  <si>
    <t>"22-23"1,05*2</t>
  </si>
  <si>
    <t>53</t>
  </si>
  <si>
    <t>971033561</t>
  </si>
  <si>
    <t>Vybourání otvorů ve zdivu základovém nebo nadzákladovém z cihel, tvárnic, příčkovek z cihel pálených na maltu vápennou nebo vápenocementovou plochy do 1 m2, tl. do 600 mm</t>
  </si>
  <si>
    <t>-849820250</t>
  </si>
  <si>
    <t>"2.NP 14 PARAPET DVEŘÉ" 1,1*0,9*0,5</t>
  </si>
  <si>
    <t>54</t>
  </si>
  <si>
    <t>971033631</t>
  </si>
  <si>
    <t>Vybourání otvorů ve zdivu základovém nebo nadzákladovém z cihel, tvárnic, příčkovek z cihel pálených na maltu vápennou nebo vápenocementovou plochy do 4 m2, tl. do 150 mm</t>
  </si>
  <si>
    <t>1513248562</t>
  </si>
  <si>
    <t>"2.NP 25-29"1*2</t>
  </si>
  <si>
    <t>55</t>
  </si>
  <si>
    <t>973031324</t>
  </si>
  <si>
    <t>Vysekání výklenků nebo kapes ve zdivu z cihel na maltu vápennou nebo vápenocementovou kapes, plochy do 0,10 m2, hl. do 150 mm</t>
  </si>
  <si>
    <t>2043974218</t>
  </si>
  <si>
    <t xml:space="preserve">"PRO OSAZENÍ STROPU VE SCHODIŠTI" </t>
  </si>
  <si>
    <t>5*2</t>
  </si>
  <si>
    <t>56</t>
  </si>
  <si>
    <t>973031344</t>
  </si>
  <si>
    <t>Vysekání výklenků nebo kapes ve zdivu z cihel na maltu vápennou nebo vápenocementovou kapes, plochy do 0,25 m2, hl. do 150 mm</t>
  </si>
  <si>
    <t>-295442206</t>
  </si>
  <si>
    <t>"12-14 KAPSY PRO OSAZENÍ PŘEKLADŮ" 1+1</t>
  </si>
  <si>
    <t>57</t>
  </si>
  <si>
    <t>973031812</t>
  </si>
  <si>
    <t>Vysekání výklenků nebo kapes ve zdivu z cihel na maltu vápennou nebo vápenocementovou kapes pro zavázání nových příček, tl. do 100 mm</t>
  </si>
  <si>
    <t>994699566</t>
  </si>
  <si>
    <t>"2.NP 20-22"2,95*3</t>
  </si>
  <si>
    <t>58</t>
  </si>
  <si>
    <t>974031132</t>
  </si>
  <si>
    <t>Vysekání rýh ve zdivu cihelném na maltu vápennou nebo vápenocementovou do hl. 50 mm a šířky do 70 mm</t>
  </si>
  <si>
    <t>-463565283</t>
  </si>
  <si>
    <t>"PRO VODU ELEKTRO" 450</t>
  </si>
  <si>
    <t>59</t>
  </si>
  <si>
    <t>974031134</t>
  </si>
  <si>
    <t>Vysekání rýh ve zdivu cihelném na maltu vápennou nebo vápenocementovou do hl. 50 mm a šířky do 150 mm</t>
  </si>
  <si>
    <t>1371476713</t>
  </si>
  <si>
    <t>"KANALIZACE" 80</t>
  </si>
  <si>
    <t>60</t>
  </si>
  <si>
    <t>978011191</t>
  </si>
  <si>
    <t>Otlučení vápenných nebo vápenocementových omítek vnitřních ploch stropů, v rozsahu přes 50 do 100 %</t>
  </si>
  <si>
    <t>1681830726</t>
  </si>
  <si>
    <t xml:space="preserve">Poznámka k souboru cen:_x000D_
1. Položky lze použít i pro ocenění otlučení sádrových, hliněných apod. vnitřních omítek. </t>
  </si>
  <si>
    <t>"1-4" 14,43+3,41+97+10,86+5</t>
  </si>
  <si>
    <t>61</t>
  </si>
  <si>
    <t>978013191</t>
  </si>
  <si>
    <t>Otlučení vápenných nebo vápenocementových omítek vnitřních ploch stěn s vyškrabáním spar, s očištěním zdiva, v rozsahu přes 50 do 100 %</t>
  </si>
  <si>
    <t>701510598</t>
  </si>
  <si>
    <t>"SKLEP 1"</t>
  </si>
  <si>
    <t>(2,9+10,5+2,6)*2*2,25+2,7*2*2,15+0,3*2,15</t>
  </si>
  <si>
    <t>-1,05*2-0,85*0,8</t>
  </si>
  <si>
    <t>"2"(1,15+0,6+2,75)*2*2,25-1*2-0,8*1,97*2</t>
  </si>
  <si>
    <t>"3"(3,95+2,75)*2*2,25-0,8*1,97-0,85*0,45</t>
  </si>
  <si>
    <t>"4"(5,25+2,75)*2*2,25-0,8*1,97-0,85*0,45</t>
  </si>
  <si>
    <t>"BOKY PRŮVLAKŮ" 0,3*5,25*2*2</t>
  </si>
  <si>
    <t>STĚNYSKLEP1</t>
  </si>
  <si>
    <t>"2.NP 22" (5,9+5,55)*2*(2,5+3,5)*0,5-0,9*2,25*2-1,5*2,15-1,2*2,1-1,05*2</t>
  </si>
  <si>
    <t>"23"(4,5+1,5)*2*2,95-1,05*2-1*1,65-0,9*1,97-0,6*1,9-1,5*2,95</t>
  </si>
  <si>
    <t>"24"(4,5+4,75)*2*2,95-1,1*1,65-2,5*1,8-0,9*1,97*3</t>
  </si>
  <si>
    <t>"25"(4,5+3,75)*2*2,95-2,5*1,8-0,9*1,97-1*2</t>
  </si>
  <si>
    <t>"26"(4,45*2+2,95+0,95)*3,3-2*1,65-0,9*1,97</t>
  </si>
  <si>
    <t>"27"(5,4+4,6+0,6+0,65)*2*2,95-2*1,65*2-1,2*2,1-0,6*1,9</t>
  </si>
  <si>
    <t>"28"1,2*2,95*2-0,9*1,97-1,1*2,5</t>
  </si>
  <si>
    <t>"29"(2,6+4,35+0,45)*2*2,95-(2,6+1,3)*2,95-1,25*1,75-0,9*2</t>
  </si>
  <si>
    <t>"30"(1,7+0,9)*2,95-0,9*1,65</t>
  </si>
  <si>
    <t>"31"1*2,95-0,3*1,5</t>
  </si>
  <si>
    <t>STENY2NP</t>
  </si>
  <si>
    <t>62</t>
  </si>
  <si>
    <t>985113121</t>
  </si>
  <si>
    <t>Pemrlování povrchu betonu líce kleneb a podhledů</t>
  </si>
  <si>
    <t>1798343852</t>
  </si>
  <si>
    <t xml:space="preserve">"OČIŠTĚNÍ TRÁMU PŘED PROVEDENÍM REPROFILACE Č.M. 4" </t>
  </si>
  <si>
    <t xml:space="preserve"> (0,3+0,25+0,3)*5,25</t>
  </si>
  <si>
    <t>63</t>
  </si>
  <si>
    <t>985113192</t>
  </si>
  <si>
    <t>Pemrlování povrchu betonu Příplatek k cenám za plochu do 10 m2 jednotlivě</t>
  </si>
  <si>
    <t>-1199931506</t>
  </si>
  <si>
    <t>64</t>
  </si>
  <si>
    <t>985311215</t>
  </si>
  <si>
    <t>Reprofilace betonu sanačními maltami na cementové bázi ručně líce kleneb a podhledů, tloušťky přes 40 do 50 mm</t>
  </si>
  <si>
    <t>-2023008487</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</si>
  <si>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</si>
  <si>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"SANACE TRÁMU 4" (0,3+0,25+0,3)*5,25</t>
  </si>
  <si>
    <t>65</t>
  </si>
  <si>
    <t>985311912</t>
  </si>
  <si>
    <t>Reprofilace betonu sanačními maltami na cementové bázi ručně Příplatek k cenám za plochu do 10 m2 jednotlivě</t>
  </si>
  <si>
    <t>1577720883</t>
  </si>
  <si>
    <t>66</t>
  </si>
  <si>
    <t>985311913</t>
  </si>
  <si>
    <t>Reprofilace betonu sanačními maltami na cementové bázi ručně Příplatek k cenám za větší členitost povrchu (sloupy, výklenky)</t>
  </si>
  <si>
    <t>13650882</t>
  </si>
  <si>
    <t>997</t>
  </si>
  <si>
    <t>Přesun sutě</t>
  </si>
  <si>
    <t>67</t>
  </si>
  <si>
    <t>997013113</t>
  </si>
  <si>
    <t>Vnitrostaveništní doprava suti a vybouraných hmot vodorovně do 50 m svisle s použitím mechanizace pro budovy a haly výšky přes 9 do 12 m</t>
  </si>
  <si>
    <t>-484713345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</si>
  <si>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</si>
  <si>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68</t>
  </si>
  <si>
    <t>997013501</t>
  </si>
  <si>
    <t>Odvoz suti a vybouraných hmot na skládku nebo meziskládku se složením, na vzdálenost do 1 km</t>
  </si>
  <si>
    <t>-1554830224</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</si>
  <si>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</si>
  <si>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69</t>
  </si>
  <si>
    <t>997013509</t>
  </si>
  <si>
    <t>Odvoz suti a vybouraných hmot na skládku nebo meziskládku se složením, na vzdálenost Příplatek k ceně za každý další i započatý 1 km přes 1 km</t>
  </si>
  <si>
    <t>649580766</t>
  </si>
  <si>
    <t>61,036*10 'Přepočtené koeficientem množství</t>
  </si>
  <si>
    <t>70</t>
  </si>
  <si>
    <t>997013803</t>
  </si>
  <si>
    <t>poplatek za uložrní stavebního odpadu - cihelného</t>
  </si>
  <si>
    <t>879444335</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</si>
  <si>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</si>
  <si>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</si>
  <si>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</si>
  <si>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71</t>
  </si>
  <si>
    <t>998017002</t>
  </si>
  <si>
    <t>Přesun hmot pro budovy občanské výstavby, bydlení, výrobu a služby s omezením mechanizace vodorovná dopravní vzdálenost do 100 m pro budovy s jakoukoliv nosnou konstrukcí výšky přes 6 do 12 m</t>
  </si>
  <si>
    <t>947792669</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</si>
  <si>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</si>
  <si>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</si>
  <si>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</si>
  <si>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</si>
  <si>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</si>
  <si>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72</t>
  </si>
  <si>
    <t>711193121.SMB</t>
  </si>
  <si>
    <t>Izolace proti zemní vlhkosti na vodorovné ploše těsnicí kaší minerální SCHOMBURG AQUAFIN 2K</t>
  </si>
  <si>
    <t>1473137923</t>
  </si>
  <si>
    <t>"KOUPELNY 2 NP" 4,38+4,86</t>
  </si>
  <si>
    <t>73</t>
  </si>
  <si>
    <t>711193131.SMB</t>
  </si>
  <si>
    <t>Izolace proti zemní vlhkosti na svislé ploše těsnicí kaší minerální SCHOMBURG AQUAFIN 2K</t>
  </si>
  <si>
    <t>308586985</t>
  </si>
  <si>
    <t>"KOUPELNY 2 NP 15"</t>
  </si>
  <si>
    <t>(2,5+1,75)*2*1,8-0,7*1,8*2</t>
  </si>
  <si>
    <t>"21"(0,85+2,4+1,6)*2*1,8-0,7*1,8-0,9*0,9</t>
  </si>
  <si>
    <t>74</t>
  </si>
  <si>
    <t>998711202</t>
  </si>
  <si>
    <t>Přesun hmot pro izolace proti vodě, vlhkosti a plynům stanovený procentní sazbou (%) z ceny vodorovná dopravní vzdálenost do 50 m v objektech výšky přes 6 do 12 m</t>
  </si>
  <si>
    <t>%</t>
  </si>
  <si>
    <t>12761559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</si>
  <si>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</si>
  <si>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713</t>
  </si>
  <si>
    <t>Izolace tepelné</t>
  </si>
  <si>
    <t>75</t>
  </si>
  <si>
    <t>713111121</t>
  </si>
  <si>
    <t>Montáž tepelné izolace stropů rohožemi, pásy, dílci, deskami, bloky (izolační materiál ve specifikaci) rovných spodem s uchycením (drátem, páskou apod.)</t>
  </si>
  <si>
    <t>1459088403</t>
  </si>
  <si>
    <t>"2.np" 3,19+28,71+14,27+37,5+4,42+21,38+2,6+11,24+16,88</t>
  </si>
  <si>
    <t>"STROP 11 SKLADBA S4" 3*2,55</t>
  </si>
  <si>
    <t>"2.NP" 4,38+1,4+4,86</t>
  </si>
  <si>
    <t>76</t>
  </si>
  <si>
    <t>63150852</t>
  </si>
  <si>
    <t>pás tepelný pro všechny druhy nezatížených izolací λ=0,039 tl 160mm</t>
  </si>
  <si>
    <t>-305849253</t>
  </si>
  <si>
    <t>158,48*1,02 'Přepočtené koeficientem množství</t>
  </si>
  <si>
    <t>77</t>
  </si>
  <si>
    <t>998713202</t>
  </si>
  <si>
    <t>Přesun hmot pro izolace tepelné stanovený procentní sazbou (%) z ceny vodorovná dopravní vzdálenost do 50 m v objektech výšky přes 6 do 12 m</t>
  </si>
  <si>
    <t>-61335091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</si>
  <si>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</si>
  <si>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</si>
  <si>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</si>
  <si>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78</t>
  </si>
  <si>
    <t>721173403</t>
  </si>
  <si>
    <t>Potrubí z plastových trub PVC SN4 svodné (ležaté) DN 160</t>
  </si>
  <si>
    <t>1282178356</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</si>
  <si>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</si>
  <si>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79</t>
  </si>
  <si>
    <t>721173704</t>
  </si>
  <si>
    <t>Potrubí z plastových trub polyetylenové svařované odpadní (svislé) DN 70</t>
  </si>
  <si>
    <t>1157056816</t>
  </si>
  <si>
    <t>"KE DŘEZU 2.NP" 4</t>
  </si>
  <si>
    <t>80</t>
  </si>
  <si>
    <t>721173706</t>
  </si>
  <si>
    <t>Potrubí z plastových trub polyetylenové svařované odpadní (svislé) DN 100</t>
  </si>
  <si>
    <t>1292054258</t>
  </si>
  <si>
    <t>"STOUPACÍ POTRUBÍ DO PODKROVÍ"7,5*2</t>
  </si>
  <si>
    <t>82</t>
  </si>
  <si>
    <t>721173723</t>
  </si>
  <si>
    <t>Potrubí z plastových trub polyetylenové svařované připojovací DN 50</t>
  </si>
  <si>
    <t>1912665810</t>
  </si>
  <si>
    <t>"2.NP" 0,5+2,2+2+1,5+22+1+0,5</t>
  </si>
  <si>
    <t>83</t>
  </si>
  <si>
    <t>721173724</t>
  </si>
  <si>
    <t>Potrubí z plastových trub polyetylenové svařované připojovací DN 70</t>
  </si>
  <si>
    <t>-1054689212</t>
  </si>
  <si>
    <t>"2.NP" 1</t>
  </si>
  <si>
    <t>84</t>
  </si>
  <si>
    <t>721173726</t>
  </si>
  <si>
    <t>Potrubí z plastových trub polyetylenové svařované připojovací DN 100</t>
  </si>
  <si>
    <t>-291742651</t>
  </si>
  <si>
    <t>0,5*2+1,5</t>
  </si>
  <si>
    <t>85</t>
  </si>
  <si>
    <t>721173746</t>
  </si>
  <si>
    <t>Potrubí z plastových trub polyetylenové svařované větrací DN 100</t>
  </si>
  <si>
    <t>-989408764</t>
  </si>
  <si>
    <t>"ODVĚTRÁNÍ STOUPAČEK NA´D STŘECHU" 4*2</t>
  </si>
  <si>
    <t>86</t>
  </si>
  <si>
    <t>721194105</t>
  </si>
  <si>
    <t>Vyměření přípojek na potrubí vyvedení a upevnění odpadních výpustek DN 50</t>
  </si>
  <si>
    <t>1231212440</t>
  </si>
  <si>
    <t xml:space="preserve">Poznámka k souboru cen:_x000D_
1. Cenami lze oceňovat i vyvedení a upevnění odpadních výpustek ke strojům a zařízením. 2. Potrubí odpadních výpustek se oceňují cenami souboru cen 721 17- . . Potrubí z plastových trub, části A 01. </t>
  </si>
  <si>
    <t>1+1+4+5+1</t>
  </si>
  <si>
    <t>87</t>
  </si>
  <si>
    <t>721194109</t>
  </si>
  <si>
    <t>Vyměření přípojek na potrubí vyvedení a upevnění odpadních výpustek DN 100</t>
  </si>
  <si>
    <t>550834478</t>
  </si>
  <si>
    <t>88</t>
  </si>
  <si>
    <t>721226511</t>
  </si>
  <si>
    <t>Zápachové uzávěrky podomítkové (Pe) s krycí deskou pro pračku a myčku DN 40</t>
  </si>
  <si>
    <t>-1137353285</t>
  </si>
  <si>
    <t>89</t>
  </si>
  <si>
    <t>721273153</t>
  </si>
  <si>
    <t>Ventilační hlavice z polypropylenu (PP) DN 110</t>
  </si>
  <si>
    <t>-1680979831</t>
  </si>
  <si>
    <t>90</t>
  </si>
  <si>
    <t>721274121</t>
  </si>
  <si>
    <t>Ventily přivzdušňovací odpadních potrubí vnitřní od DN 32 do DN 50</t>
  </si>
  <si>
    <t>1497377965</t>
  </si>
  <si>
    <t>91</t>
  </si>
  <si>
    <t>721290111</t>
  </si>
  <si>
    <t>Zkouška těsnosti kanalizace v objektech vodou do DN 125</t>
  </si>
  <si>
    <t>-1306997314</t>
  </si>
  <si>
    <t xml:space="preserve">Poznámka k souboru cen:_x000D_
1. V ceně -0123 není započteno dodání média; jeho dodávka se oceňuje ve specifikaci. </t>
  </si>
  <si>
    <t>4+15+29,7+1+2,5+8</t>
  </si>
  <si>
    <t>92</t>
  </si>
  <si>
    <t>721290112</t>
  </si>
  <si>
    <t>Zkouška těsnosti kanalizace v objektech vodou DN 150 nebo DN 200</t>
  </si>
  <si>
    <t>-1857388938</t>
  </si>
  <si>
    <t>93</t>
  </si>
  <si>
    <t>998721202</t>
  </si>
  <si>
    <t>Přesun hmot pro vnitřní kanalizace stanovený procentní sazbou (%) z ceny vodorovná dopravní vzdálenost do 50 m v objektech výšky přes 6 do 12 m</t>
  </si>
  <si>
    <t>321744639</t>
  </si>
  <si>
    <t>722</t>
  </si>
  <si>
    <t>Zdravotechnika - vnitřní vodovod</t>
  </si>
  <si>
    <t>94</t>
  </si>
  <si>
    <t>722173201</t>
  </si>
  <si>
    <t>Potrubí z plastových trubek ze síťovaného polyethylenu (PE-Xa) spojované mechanicky násuvnou objímkou kovovou Ø 16/2,2</t>
  </si>
  <si>
    <t>433655706</t>
  </si>
  <si>
    <t xml:space="preserve">Poznámka k souboru cen:_x000D_
1. V cenách -4001 až -4088 jsou započteny náklady na montáž a dodávku potrubí a tvarovek. </t>
  </si>
  <si>
    <t>"2.NP VLEVO" (4+1+5+1+0,+0,5)*2</t>
  </si>
  <si>
    <t>"2.NP VPRAVO" (3+0,5+0,5+0,5+0,5+2)*2</t>
  </si>
  <si>
    <t>95</t>
  </si>
  <si>
    <t>722173202</t>
  </si>
  <si>
    <t>Potrubí z plastových trubek ze síťovaného polyethylenu (PE-Xa) spojované mechanicky násuvnou objímkou kovovou Ø 20/2,8</t>
  </si>
  <si>
    <t>-1413910062</t>
  </si>
  <si>
    <t>"2.NP VLEVO" 4*2</t>
  </si>
  <si>
    <t>"2.NP VPRAVO" 5*2</t>
  </si>
  <si>
    <t>96</t>
  </si>
  <si>
    <t>722173203</t>
  </si>
  <si>
    <t>Potrubí z plastových trubek ze síťovaného polyethylenu (PE-Xa) spojované mechanicky násuvnou objímkou kovovou Ø 25/3,5</t>
  </si>
  <si>
    <t>-1376172268</t>
  </si>
  <si>
    <t>8*2+4*2+5+6*2+8*2+4*2</t>
  </si>
  <si>
    <t>97</t>
  </si>
  <si>
    <t>722173205</t>
  </si>
  <si>
    <t>Potrubí z plastových trubek ze síťovaného polyethylenu (PE-Xa) spojované mechanicky násuvnou objímkou kovovou Ø 40/5,4</t>
  </si>
  <si>
    <t>1145386401</t>
  </si>
  <si>
    <t>"SKLEP" 6,5+1+0,5</t>
  </si>
  <si>
    <t>98</t>
  </si>
  <si>
    <t>722181231</t>
  </si>
  <si>
    <t>Ochrana potrubí termoizolačními trubicemi z pěnového polyetylenu PE přilepenými v příčných a podélných spojích, tloušťky izolace přes 9 do 13 mm, vnitřního průměru izolace DN do 22 mm</t>
  </si>
  <si>
    <t>477085623</t>
  </si>
  <si>
    <t xml:space="preserve">Poznámka k souboru cen:_x000D_
1. V cenách -1211 až -1256 jsou započteny i náklady na dodání tepelně izolačních trubic. </t>
  </si>
  <si>
    <t>34+18</t>
  </si>
  <si>
    <t>99</t>
  </si>
  <si>
    <t>722181232</t>
  </si>
  <si>
    <t>Ochrana potrubí termoizolačními trubicemi z pěnového polyetylenu PE přilepenými v příčných a podélných spojích, tloušťky izolace přes 9 do 13 mm, vnitřního průměru izolace DN přes 22 do 45 mm</t>
  </si>
  <si>
    <t>-958155663</t>
  </si>
  <si>
    <t>65+8</t>
  </si>
  <si>
    <t>100</t>
  </si>
  <si>
    <t>722190401</t>
  </si>
  <si>
    <t>Zřízení přípojek na potrubí vyvedení a upevnění výpustek do DN 25</t>
  </si>
  <si>
    <t>1954683473</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</si>
  <si>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</si>
  <si>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2+1+2+2+1+2</t>
  </si>
  <si>
    <t>1+2+2+1+2+2</t>
  </si>
  <si>
    <t>101</t>
  </si>
  <si>
    <t>722224153</t>
  </si>
  <si>
    <t>Armatury s jedním závitem ventily kulové PN 15 do 120° C G 3/4 - 1</t>
  </si>
  <si>
    <t>-570413577</t>
  </si>
  <si>
    <t xml:space="preserve">Poznámka k souboru cen:_x000D_
1. Cenami -9101 až -9106 nelze oceňovat montáž nástěnek. 2. V cenách –0111 až -0122 je započteno i vyvedení a upevnění výpustek. </t>
  </si>
  <si>
    <t>102</t>
  </si>
  <si>
    <t>722231083</t>
  </si>
  <si>
    <t>Armatury se dvěma závity ventily zpětné mosazné PN 16 do 90°C vnitřní závit G 3/4</t>
  </si>
  <si>
    <t>-384105426</t>
  </si>
  <si>
    <t>103</t>
  </si>
  <si>
    <t>722231142</t>
  </si>
  <si>
    <t>Armatury se dvěma závity ventily pojistné rohové G 3/4</t>
  </si>
  <si>
    <t>963807266</t>
  </si>
  <si>
    <t>104</t>
  </si>
  <si>
    <t>722240123</t>
  </si>
  <si>
    <t>Armatury z plastických hmot kohouty (PPR) kulové DN 25</t>
  </si>
  <si>
    <t>170072767</t>
  </si>
  <si>
    <t>1+1+5</t>
  </si>
  <si>
    <t>105</t>
  </si>
  <si>
    <t>722240125</t>
  </si>
  <si>
    <t>Armatury z plastických hmot kohouty (PPR) kulové DN 40</t>
  </si>
  <si>
    <t>1059997578</t>
  </si>
  <si>
    <t>106</t>
  </si>
  <si>
    <t>722263207</t>
  </si>
  <si>
    <t>Vodoměry pro vodu do 100°C závitové horizontální jednovtokové suchoběžné G 3/4 x 130 mm Qn 1,5</t>
  </si>
  <si>
    <t>-1795325372</t>
  </si>
  <si>
    <t xml:space="preserve">Poznámka k souboru cen:_x000D_
1. Cenami nelze oceňovat montáže vodoměrů při zřizování vodovodních přípojek; tyto práce se oceňují cenami souboru cen 722 26- . 9 Oprava vodoměrů, části C 02. </t>
  </si>
  <si>
    <t>107</t>
  </si>
  <si>
    <t>722263213</t>
  </si>
  <si>
    <t>Vodoměry pro vodu do 100°C závitové horizontální vícevtokové mokroběžné G 1 x 260 mm Qn 3,5</t>
  </si>
  <si>
    <t>-48256253</t>
  </si>
  <si>
    <t>108</t>
  </si>
  <si>
    <t>722270101</t>
  </si>
  <si>
    <t>Vodoměrové sestavy závitové G 3/4</t>
  </si>
  <si>
    <t>-860045798</t>
  </si>
  <si>
    <t>109</t>
  </si>
  <si>
    <t>722270102</t>
  </si>
  <si>
    <t>Vodoměrové sestavy závitové G 1</t>
  </si>
  <si>
    <t>11893562</t>
  </si>
  <si>
    <t>110</t>
  </si>
  <si>
    <t>722290226</t>
  </si>
  <si>
    <t>Zkoušky, proplach a desinfekce vodovodního potrubí zkoušky těsnosti vodovodního potrubí závitového do DN 50</t>
  </si>
  <si>
    <t>-1162254961</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</si>
  <si>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</si>
  <si>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37+18+29+8</t>
  </si>
  <si>
    <t>111</t>
  </si>
  <si>
    <t>722290234</t>
  </si>
  <si>
    <t>Zkoušky, proplach a desinfekce vodovodního potrubí proplach a desinfekce vodovodního potrubí do DN 80</t>
  </si>
  <si>
    <t>-1384478433</t>
  </si>
  <si>
    <t>73+52</t>
  </si>
  <si>
    <t>112</t>
  </si>
  <si>
    <t>998722202</t>
  </si>
  <si>
    <t>Přesun hmot pro vnitřní vodovod stanovený procentní sazbou (%) z ceny vodorovná dopravní vzdálenost do 50 m v objektech výšky přes 6 do 12 m</t>
  </si>
  <si>
    <t>-1948926560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</si>
  <si>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</si>
  <si>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</si>
  <si>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</si>
  <si>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113</t>
  </si>
  <si>
    <t>725112011</t>
  </si>
  <si>
    <t>Zařízení záchodů klozety keramické standardní samostatně stojící s plochým splachováním odpad vodorovný</t>
  </si>
  <si>
    <t>893834627</t>
  </si>
  <si>
    <t xml:space="preserve">Poznámka k souboru cen:_x000D_
1. V cenách -1351, -1361 není započten napájecí zdroj. 2. V cenách jsou započtená klozetová sedátka. </t>
  </si>
  <si>
    <t>114</t>
  </si>
  <si>
    <t>725211602</t>
  </si>
  <si>
    <t>Umyvadla keramická bez výtokových armatur se zápachovou uzávěrkou připevněná na stěnu šrouby bílá bez sloupu nebo krytu na sifon 550 mm</t>
  </si>
  <si>
    <t>561529786</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</si>
  <si>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</si>
  <si>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115</t>
  </si>
  <si>
    <t>725241112</t>
  </si>
  <si>
    <t>Sprchové vaničky, boxy, kouty a zástěny sprchové vaničky akrylátové čtvercové 900x900 mm</t>
  </si>
  <si>
    <t>-906324443</t>
  </si>
  <si>
    <t xml:space="preserve">Poznámka k souboru cen:_x000D_
1. Sprchové boxy jsou dodávány jako komplet včetně sprchové vaničky, zápachové uzávěrky a sprchové armatury. 2. V cenách -9101 až -9103 není započteno dodání sprchových vaniček, sprchových boxů a sprchových koutů. </t>
  </si>
  <si>
    <t>116</t>
  </si>
  <si>
    <t>725245122</t>
  </si>
  <si>
    <t>Sprchové vaničky, boxy, kouty a zástěny zástěny sprchové do výšky 2000 mm dveře dvoukřídlé, šířky 900 mm</t>
  </si>
  <si>
    <t>-23226656</t>
  </si>
  <si>
    <t>117</t>
  </si>
  <si>
    <t>725311111</t>
  </si>
  <si>
    <t>Dřezy bez výtokových armatur jednoduché se zápachovou uzávěrkou keramické 590x450 mm</t>
  </si>
  <si>
    <t>800543095</t>
  </si>
  <si>
    <t xml:space="preserve">Poznámka k souboru cen:_x000D_
1. V ceně -1131 není započtena úhelníková příchytka. 2. V cenách -1141, není započten napájecí zdroj. </t>
  </si>
  <si>
    <t>118</t>
  </si>
  <si>
    <t>725532112</t>
  </si>
  <si>
    <t>Elektrické ohřívače zásobníkové beztlakové přepadové akumulační s pojistným ventilem závěsné svislé objem nádrže (příkon) 50 l (2,0 kW) rychloohřev 220V</t>
  </si>
  <si>
    <t>2056936276</t>
  </si>
  <si>
    <t xml:space="preserve">Poznámka k souboru cen:_x000D_
1. V cenách -1101 až -2220 a -9201 až -9206 je započteno upevnění zásobníků na příčky tl. 15 cm, na zdi a na nosné konstrukce. Osazení nosné konstrukce se oceňuje cenami katalogu 800-767 Konstrukce zámečnické. </t>
  </si>
  <si>
    <t>119</t>
  </si>
  <si>
    <t>725532118</t>
  </si>
  <si>
    <t>Elektrické ohřívače zásobníkové beztlakové přepadové akumulační s pojistným ventilem závěsné svislé objem nádrže (příkon) 120 l (3,0 kW) rychloohřev 220V</t>
  </si>
  <si>
    <t>1581315658</t>
  </si>
  <si>
    <t>120</t>
  </si>
  <si>
    <t>725813111</t>
  </si>
  <si>
    <t>Ventily rohové bez připojovací trubičky nebo flexi hadičky G 1/2</t>
  </si>
  <si>
    <t>-2034721644</t>
  </si>
  <si>
    <t>"U" 2*2</t>
  </si>
  <si>
    <t>"PR" 2</t>
  </si>
  <si>
    <t>"WC "2</t>
  </si>
  <si>
    <t>"KD" 2*2</t>
  </si>
  <si>
    <t>"EO"2*2</t>
  </si>
  <si>
    <t>121</t>
  </si>
  <si>
    <t>725821325</t>
  </si>
  <si>
    <t>Baterie dřezové stojánkové pákové s otáčivým ústím a délkou ramínka 220 mm</t>
  </si>
  <si>
    <t>194108623</t>
  </si>
  <si>
    <t xml:space="preserve">Poznámka k souboru cen:_x000D_
1. V ceně -1422 není započten napájecí zdroj. </t>
  </si>
  <si>
    <t>122</t>
  </si>
  <si>
    <t>725822611</t>
  </si>
  <si>
    <t>Baterie umyvadlové stojánkové pákové bez výpusti</t>
  </si>
  <si>
    <t>1336341868</t>
  </si>
  <si>
    <t xml:space="preserve">Poznámka k souboru cen:_x000D_
1. V cenách –2654, 56, -9101-9202 není započten napájecí zdroj. </t>
  </si>
  <si>
    <t>123</t>
  </si>
  <si>
    <t>725841311</t>
  </si>
  <si>
    <t>Baterie sprchové nástěnné pákové</t>
  </si>
  <si>
    <t>-1625815089</t>
  </si>
  <si>
    <t xml:space="preserve">Poznámka k souboru cen:_x000D_
1. V cenách –1353-54 není započten napájecí zdroj. </t>
  </si>
  <si>
    <t>124</t>
  </si>
  <si>
    <t>725851315</t>
  </si>
  <si>
    <t>Ventily odpadní pro zařizovací předměty dřezové s přepadem G 6/4</t>
  </si>
  <si>
    <t>59011376</t>
  </si>
  <si>
    <t>125</t>
  </si>
  <si>
    <t>725851325</t>
  </si>
  <si>
    <t>Ventily odpadní pro zařizovací předměty umyvadlové bez přepadu G 5/4</t>
  </si>
  <si>
    <t>1065818498</t>
  </si>
  <si>
    <t>126</t>
  </si>
  <si>
    <t>725865311</t>
  </si>
  <si>
    <t>Zápachové uzávěrky zařizovacích předmětů pro vany sprchových koutů s kulovým kloubem na odtoku DN 40/50</t>
  </si>
  <si>
    <t>2015470730</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</si>
  <si>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</si>
  <si>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127</t>
  </si>
  <si>
    <t>725980122</t>
  </si>
  <si>
    <t>Dvířka 15/20</t>
  </si>
  <si>
    <t>54002603</t>
  </si>
  <si>
    <t>128</t>
  </si>
  <si>
    <t>725980123</t>
  </si>
  <si>
    <t>Dvířka 30/30</t>
  </si>
  <si>
    <t>-877586141</t>
  </si>
  <si>
    <t>129</t>
  </si>
  <si>
    <t>998725202</t>
  </si>
  <si>
    <t>Přesun hmot pro zařizovací předměty stanovený procentní sazbou (%) z ceny vodorovná dopravní vzdálenost do 50 m v objektech výšky přes 6 do 12 m</t>
  </si>
  <si>
    <t>712257771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</si>
  <si>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</si>
  <si>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731</t>
  </si>
  <si>
    <t>Ústřední vytápění - kotelny</t>
  </si>
  <si>
    <t>130</t>
  </si>
  <si>
    <t>731251114</t>
  </si>
  <si>
    <t>Kotle ocelové teplovodní elektrické závěsné přímotopné 9,0 kW</t>
  </si>
  <si>
    <t>-198557155</t>
  </si>
  <si>
    <t xml:space="preserve">Poznámka k souboru cen:_x000D_
1. V cenách -1111 až –9617 jsou započteny i náklady na: a) napojení kotle na připravené rozvody, b) odzkoušení kotle a poučení provozovatele. </t>
  </si>
  <si>
    <t>131</t>
  </si>
  <si>
    <t>731341130</t>
  </si>
  <si>
    <t>Hadice napouštěcí pryžové Ø 16/23</t>
  </si>
  <si>
    <t>24123948</t>
  </si>
  <si>
    <t>132</t>
  </si>
  <si>
    <t>REGULACE R</t>
  </si>
  <si>
    <t>Regulátor calorMATIC 450 nebo calorMATIC 450f, přísl. regulace VČ MONTÁŽE</t>
  </si>
  <si>
    <t>KUS</t>
  </si>
  <si>
    <t>1157081426</t>
  </si>
  <si>
    <t>133</t>
  </si>
  <si>
    <t>998731202</t>
  </si>
  <si>
    <t>Přesun hmot pro kotelny stanovený procentní sazbou (%) z ceny vodorovná dopravní vzdálenost do 50 m v objektech výšky přes 6 do 12 m</t>
  </si>
  <si>
    <t>247375324</t>
  </si>
  <si>
    <t>733</t>
  </si>
  <si>
    <t>Ústřední vytápění - rozvodné potrubí</t>
  </si>
  <si>
    <t>134</t>
  </si>
  <si>
    <t>733221102</t>
  </si>
  <si>
    <t>Potrubí z trubek měděných měkkých spojovaných měkkým pájením Ø 15/1</t>
  </si>
  <si>
    <t>-696013907</t>
  </si>
  <si>
    <t>135</t>
  </si>
  <si>
    <t>733221103</t>
  </si>
  <si>
    <t>Potrubí z trubek měděných měkkých spojovaných měkkým pájením Ø 18/1</t>
  </si>
  <si>
    <t>-730733803</t>
  </si>
  <si>
    <t>136</t>
  </si>
  <si>
    <t>733291101</t>
  </si>
  <si>
    <t>Zkoušky těsnosti potrubí z trubek měděných Ø do 35/1,5</t>
  </si>
  <si>
    <t>1615808497</t>
  </si>
  <si>
    <t>137</t>
  </si>
  <si>
    <t>733811241</t>
  </si>
  <si>
    <t>Ochrana potrubí termoizolačními trubicemi z pěnového polyetylenu PE přilepenými v příčných a podélných spojích, tloušťky izolace přes 13 do 20 mm, vnitřního průměru izolace DN do 22 mm</t>
  </si>
  <si>
    <t>2110664308</t>
  </si>
  <si>
    <t>138</t>
  </si>
  <si>
    <t>998733202</t>
  </si>
  <si>
    <t>Přesun hmot pro rozvody potrubí stanovený procentní sazbou z ceny vodorovná dopravní vzdálenost do 50 m v objektech výšky přes 6 do 12 m</t>
  </si>
  <si>
    <t>-2074688751</t>
  </si>
  <si>
    <t>734</t>
  </si>
  <si>
    <t>Ústřední vytápění - armatury</t>
  </si>
  <si>
    <t>139</t>
  </si>
  <si>
    <t>734163422</t>
  </si>
  <si>
    <t>Filtry z uhlíkové oceli s vypouštěcí přírubou PN 16 do 300°C DN 20</t>
  </si>
  <si>
    <t>-1484995068</t>
  </si>
  <si>
    <t>140</t>
  </si>
  <si>
    <t>734261402.GCM</t>
  </si>
  <si>
    <t>Armatura připojovací Giacomini R384 rohová G 1/2x18 PN 10 do 110°C radiátorů typu VK</t>
  </si>
  <si>
    <t>-2098522853</t>
  </si>
  <si>
    <t>141</t>
  </si>
  <si>
    <t>734291122</t>
  </si>
  <si>
    <t>Ostatní armatury kohouty plnicí a vypouštěcí PN 10 do 90°C G 3/8</t>
  </si>
  <si>
    <t>-668908317</t>
  </si>
  <si>
    <t>4+4</t>
  </si>
  <si>
    <t>142</t>
  </si>
  <si>
    <t>734292714.GCM</t>
  </si>
  <si>
    <t>Kohout kulový Giacomini R 250D přímý G 3/4 PN 42 do 185°C vnitřní závit</t>
  </si>
  <si>
    <t>-2048668002</t>
  </si>
  <si>
    <t>143</t>
  </si>
  <si>
    <t>734ŽEBŘÍK</t>
  </si>
  <si>
    <t>SADA KOMBINOVANÉHO VYTÁPĚNÍ ŽEBŘÍKU 300 W</t>
  </si>
  <si>
    <t>1945890541</t>
  </si>
  <si>
    <t>144</t>
  </si>
  <si>
    <t>ADAPTER R1</t>
  </si>
  <si>
    <t>Adaptér Vekolux ½“ x EK</t>
  </si>
  <si>
    <t>805181768</t>
  </si>
  <si>
    <t>145</t>
  </si>
  <si>
    <t>DS 306,</t>
  </si>
  <si>
    <t>Rohové regulační šroubení DS 306, obj.č. 500053</t>
  </si>
  <si>
    <t>328579799</t>
  </si>
  <si>
    <t>146</t>
  </si>
  <si>
    <t>HEIM</t>
  </si>
  <si>
    <t>Svěrné šroubení THEIMEIER 3/4ˇˇ - CU 15*1</t>
  </si>
  <si>
    <t>-1472642715</t>
  </si>
  <si>
    <t>147</t>
  </si>
  <si>
    <t>HLAVICE</t>
  </si>
  <si>
    <t>Termostatická nebo ruční hlavice s přip. závitem M 30</t>
  </si>
  <si>
    <t>1571528460</t>
  </si>
  <si>
    <t>148</t>
  </si>
  <si>
    <t>IVARPA</t>
  </si>
  <si>
    <t>PŘIPOJOVACÍ ARMATURA IVAR EK PŘÍMÁ NEBO ROHOVÁ</t>
  </si>
  <si>
    <t>-2008096772</t>
  </si>
  <si>
    <t>149</t>
  </si>
  <si>
    <t>TR 4430</t>
  </si>
  <si>
    <t>Svěrné šroubení TR 4430, 15x1-EK, obj.č. 500025</t>
  </si>
  <si>
    <t>998125366</t>
  </si>
  <si>
    <t>150</t>
  </si>
  <si>
    <t>VCD2166</t>
  </si>
  <si>
    <t>Termostatický ventil úhlový pravý VCD 2166 NDX, obj.č. 500431</t>
  </si>
  <si>
    <t>-449615381</t>
  </si>
  <si>
    <t>151</t>
  </si>
  <si>
    <t>998734202</t>
  </si>
  <si>
    <t>Přesun hmot pro armatury stanovený procentní sazbou (%) z ceny vodorovná dopravní vzdálenost do 50 m v objektech výšky přes 6 do 12 m</t>
  </si>
  <si>
    <t>752755510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</si>
  <si>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</si>
  <si>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</si>
  <si>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</si>
  <si>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152</t>
  </si>
  <si>
    <t>735151133</t>
  </si>
  <si>
    <t>Otopná tělesa panelová jednodesková PN 1,0 MPa, T do 110°C bez přídavné přestupní plochy výšky tělesa 400 mm stavební délky / výkonu 600 mm / 254 W</t>
  </si>
  <si>
    <t>-1777583367</t>
  </si>
  <si>
    <t xml:space="preserve">Poznámka k souboru cen:_x000D_
1. Ceny lze použít pro jakýkoli způsob připojení. </t>
  </si>
  <si>
    <t>153</t>
  </si>
  <si>
    <t>735151154</t>
  </si>
  <si>
    <t>Otopná tělesa panelová jednodesková PN 1,0 MPa, T do 110°C bez přídavné přestupní plochy výšky tělesa 500 mm stavební délky / výkonu 700 mm / 360 W</t>
  </si>
  <si>
    <t>-1300032058</t>
  </si>
  <si>
    <t>154</t>
  </si>
  <si>
    <t>735151183</t>
  </si>
  <si>
    <t>Otopná tělesa panelová jednodesková PN 1,0 MPa, T do 110°C bez přídavné přestupní plochy výšky tělesa 600 mm stavební délky / výkonu 2000 mm / 1208 W</t>
  </si>
  <si>
    <t>636989370</t>
  </si>
  <si>
    <t>155</t>
  </si>
  <si>
    <t>735151201</t>
  </si>
  <si>
    <t>Otopná tělesa panelová jednodesková PN 1,0 MPa, T do 110°C bez přídavné přestupní plochy výšky tělesa 900 mm stavební délky / výkonu 1600 mm / 1400 W</t>
  </si>
  <si>
    <t>-492346409</t>
  </si>
  <si>
    <t>156</t>
  </si>
  <si>
    <t>735151375</t>
  </si>
  <si>
    <t>Otopná tělesa panelová dvoudesková PN 1,0 MPa, T do 110°C bez přídavné přestupní plochy výšky tělesa 600 mm stavební délky / výkonu 800 mm / 782 W</t>
  </si>
  <si>
    <t>1044519270</t>
  </si>
  <si>
    <t>157</t>
  </si>
  <si>
    <t>735151379</t>
  </si>
  <si>
    <t>Otopná tělesa panelová dvoudesková PN 1,0 MPa, T do 110°C bez přídavné přestupní plochy výšky tělesa 600 mm stavební délky / výkonu 1200 mm / 1174 W</t>
  </si>
  <si>
    <t>225759600</t>
  </si>
  <si>
    <t>158</t>
  </si>
  <si>
    <t>735151380</t>
  </si>
  <si>
    <t>Otopná tělesa panelová dvoudesková PN 1,0 MPa, T do 110°C bez přídavné přestupní plochy výšky tělesa 600 mm stavební délky / výkonu 1400 mm / 1369 W</t>
  </si>
  <si>
    <t>-1234662804</t>
  </si>
  <si>
    <t>159</t>
  </si>
  <si>
    <t>735164261</t>
  </si>
  <si>
    <t>Otopná tělesa trubková přímotopná elektrická na stěnu výšky tělesa 1500 mm, délky 595 mm</t>
  </si>
  <si>
    <t>-1486714069</t>
  </si>
  <si>
    <t xml:space="preserve">Poznámka k souboru cen:_x000D_
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 </t>
  </si>
  <si>
    <t>160</t>
  </si>
  <si>
    <t>735164271.KRD</t>
  </si>
  <si>
    <t>Otopné těleso trubkové elektrické přímotopné KORADO Koralux Linear Max-E výška/délka 1810/450 mm</t>
  </si>
  <si>
    <t>-1671058939</t>
  </si>
  <si>
    <t>161</t>
  </si>
  <si>
    <t>998735202</t>
  </si>
  <si>
    <t>Přesun hmot pro otopná tělesa stanovený procentní sazbou (%) z ceny vodorovná dopravní vzdálenost do 50 m v objektech výšky přes 6 do 12 m</t>
  </si>
  <si>
    <t>-543767348</t>
  </si>
  <si>
    <t>762</t>
  </si>
  <si>
    <t>Konstrukce tesařské</t>
  </si>
  <si>
    <t>162</t>
  </si>
  <si>
    <t>762822110</t>
  </si>
  <si>
    <t>Montáž stropních trámů z hraněného a polohraněného řeziva s trámovými výměnami, průřezové plochy do 144 cm2</t>
  </si>
  <si>
    <t>67951433</t>
  </si>
  <si>
    <t xml:space="preserve">"STROP VE SCHODIŠTI" </t>
  </si>
  <si>
    <t>5*1,7</t>
  </si>
  <si>
    <t>163</t>
  </si>
  <si>
    <t>60511160</t>
  </si>
  <si>
    <t>řezivo jehličnaté hranol dl 3 - 3,5 m jakost I.</t>
  </si>
  <si>
    <t>19983613</t>
  </si>
  <si>
    <t>5*1,7*0,06*0,18*1,1</t>
  </si>
  <si>
    <t>164</t>
  </si>
  <si>
    <t>762895000</t>
  </si>
  <si>
    <t>Spojovací prostředky záklopu stropů, stropnic, podbíjení hřebíky, svory</t>
  </si>
  <si>
    <t>-1984411821</t>
  </si>
  <si>
    <t xml:space="preserve">Poznámka k souboru cen:_x000D_
1. Cena je určena jen pro montážní ceny souborů cen: a) 762 81- Záklop stropů, ceny -1100 až -3125, b) 762 82- Montáž stropnic, c) 762 84- Montáž podbíjení. 2. Ochrana konstrukce se oceňuje samostatně, např. položkami 762 08-3 Impregnace řeziva tohoto katalogu nebo příslušnými položkami katalogu 800-783 Nátěry. </t>
  </si>
  <si>
    <t>165</t>
  </si>
  <si>
    <t>998762202</t>
  </si>
  <si>
    <t>Přesun hmot pro konstrukce tesařské stanovený procentní sazbou (%) z ceny vodorovná dopravní vzdálenost do 50 m v objektech výšky přes 6 do 12 m</t>
  </si>
  <si>
    <t>1198570592</t>
  </si>
  <si>
    <t>763</t>
  </si>
  <si>
    <t>Konstrukce suché výstavby</t>
  </si>
  <si>
    <t>166</t>
  </si>
  <si>
    <t>763111313</t>
  </si>
  <si>
    <t>Příčka ze sádrokartonových desek s nosnou konstrukcí z jednoduchých ocelových profilů UW, CW jednoduše opláštěná deskou standardní A tl. 12,5 mm, příčka tl. 100 mm, profil 75 bez TI, EI 15</t>
  </si>
  <si>
    <t>-1463765674</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</si>
  <si>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</si>
  <si>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"2.np 13-12"(1,6+0,1+0,95+0,75)*2,95-0,8*1,97</t>
  </si>
  <si>
    <t>"SCHODIŠTĚ" 1,3*3,3-0,8*1,97</t>
  </si>
  <si>
    <t>167</t>
  </si>
  <si>
    <t>763111333</t>
  </si>
  <si>
    <t>Příčka ze sádrokartonových desek s nosnou konstrukcí z jednoduchých ocelových profilů UW, CW jednoduše opláštěná deskou impregnovanou H2 tl. 12,5 mm, příčka tl. 100 mm, profil 75 TI tl. 60 mm, EI 30, Rw 45 dB</t>
  </si>
  <si>
    <t>1938094541</t>
  </si>
  <si>
    <t>"14-16+15"4,15*2,95-0,7*1,97</t>
  </si>
  <si>
    <t>"15-16"1*2,95-0,7*1,97</t>
  </si>
  <si>
    <t>"ve schodišti do podkroví"1,4*3,5-0,8*1,97+(0,1+2,97)*(2,5+3,6)*0,5</t>
  </si>
  <si>
    <t>168</t>
  </si>
  <si>
    <t>763112325</t>
  </si>
  <si>
    <t>Příčka mezibytová ze sádrokartonových desek s nosnou konstrukcí ze zdvojených ocelových profilů UW, CW dvojitě opláštěná deskami protipožárními DF tl. 2 x 12,5 mm, příčka tl. 205 mm, profil 75 TI tl. 50+50 mm, EI 90, Rw 64 dB</t>
  </si>
  <si>
    <t>1516076008</t>
  </si>
  <si>
    <t xml:space="preserve">Poznámka k souboru cen:_x000D_
1. V cenách jsou započteny i náklady na tmelení a výztužnou pásku. 2. V cenách nejsou započteny náklady na základní penetrační nátěr; tyto se oceňují cenou 763 11-1717. 3. Cena -2611 Montáž nosné konstrukce je stanovena pro m2 plochy mezibytové příčky. 4. Ceny -2621 a -2624 Montáž desek jsou stanoveny pro obě strany mezibytové příčky. 5. V ceně -2611 nejsou započteny náklady na profily; tyto se oceňují ve specifikaci. Doporučené množství na 1 m2 příčky je 3,8 m profilu CW a 1,6 m profilu UW. 6. V cenách -2621 a -2624 nejsou započteny náklady na desky; tato dodávka se oceňuje ve specifikaci. 7. Ostatní konstrukce a práce a příplatky u mezibytových příček se oceňují cenami 763 11-17.. pro příčky ze sádrokartonových desek. </t>
  </si>
  <si>
    <t>"14-18"(1,35+0,15)*2,95</t>
  </si>
  <si>
    <t>"15-20"(2,05+0,15)*2,95</t>
  </si>
  <si>
    <t>"16-21"1,2*2,95</t>
  </si>
  <si>
    <t>169</t>
  </si>
  <si>
    <t>763121450</t>
  </si>
  <si>
    <t>Stěna předsazená ze sádrokartonových desek s nosnou konstrukcí z ocelových profilů CW, UW jednoduše opláštěná deskou akustickou tl. 12,5 mm, TI tl. 40 mm 30 kg/m3, EI 30 stěna tl. 115 mm, profil 100</t>
  </si>
  <si>
    <t>1839850746</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</si>
  <si>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</si>
  <si>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"14+15-19"(0,7+2,1+1,35+1,4)*2,95</t>
  </si>
  <si>
    <t>170</t>
  </si>
  <si>
    <t>763121714</t>
  </si>
  <si>
    <t>Stěna předsazená ze sádrokartonových desek ostatní konstrukce a práce na předsazených stěnách ze sádrokartonových desek základní penetrační nátěr</t>
  </si>
  <si>
    <t>-192043682</t>
  </si>
  <si>
    <t>11,168*2+12,435*2+14,455*2+16,375+14,455+12,688*2</t>
  </si>
  <si>
    <t>171</t>
  </si>
  <si>
    <t>763131432</t>
  </si>
  <si>
    <t>Podhled ze sádrokartonových desek dvouvrstvá zavěšená spodní konstrukce z ocelových profilů CD, UD jednoduše opláštěná deskou protipožární DF, tl. 15 mm, bez TI</t>
  </si>
  <si>
    <t>1714830861</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</si>
  <si>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</si>
  <si>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172</t>
  </si>
  <si>
    <t>763131442</t>
  </si>
  <si>
    <t>Podhled ze sádrokartonových desek dvouvrstvá zavěšená spodní konstrukce z ocelových profilů CD, UD dvojitě opláštěná deskami protipožárními DF, tl. 2 x 12,5 mm, TI tl. 80 mm 40 kg/m3</t>
  </si>
  <si>
    <t>-431056211</t>
  </si>
  <si>
    <t>173</t>
  </si>
  <si>
    <t>763131451</t>
  </si>
  <si>
    <t>Podhled ze sádrokartonových desek dvouvrstvá zavěšená spodní konstrukce z ocelových profilů CD, UD jednoduše opláštěná deskou impregnovanou H2, tl. 12,5 mm, bez TI</t>
  </si>
  <si>
    <t>-9884177</t>
  </si>
  <si>
    <t>174</t>
  </si>
  <si>
    <t>763131714</t>
  </si>
  <si>
    <t>Podhled ze sádrokartonových desek ostatní práce a konstrukce na podhledech ze sádrokartonových desek základní penetrační nátěr</t>
  </si>
  <si>
    <t>-262084907</t>
  </si>
  <si>
    <t>175</t>
  </si>
  <si>
    <t>763131751</t>
  </si>
  <si>
    <t>Podhled ze sádrokartonových desek ostatní práce a konstrukce na podhledech ze sádrokartonových desek montáž parotěsné zábrany</t>
  </si>
  <si>
    <t>-487662036</t>
  </si>
  <si>
    <t>176</t>
  </si>
  <si>
    <t>28329276</t>
  </si>
  <si>
    <t>folie nehořlavá parotěsná pro interiér (reakce na oheň - třída E) 140 g/m2</t>
  </si>
  <si>
    <t>-24842993</t>
  </si>
  <si>
    <t>158,48*1,1 'Přepočtené koeficientem množství</t>
  </si>
  <si>
    <t>177</t>
  </si>
  <si>
    <t>763131761</t>
  </si>
  <si>
    <t>Podhled ze sádrokartonových desek Příplatek k cenám za plochu do 3 m2 jednotlivě</t>
  </si>
  <si>
    <t>-2104318968</t>
  </si>
  <si>
    <t>178</t>
  </si>
  <si>
    <t>763181311</t>
  </si>
  <si>
    <t>Výplně otvorů konstrukcí ze sádrokartonových desek montáž zárubně kovové s příslušenstvím pro příčky výšky do 2,75 m nebo zátěže dveřního křídla do 25 kg, s profily CW a UW jednokřídlové</t>
  </si>
  <si>
    <t>1609497076</t>
  </si>
  <si>
    <t xml:space="preserve">Poznámka k souboru cen:_x000D_
1. V cenách montáže zárubní -1311 až -1322 nejsou započteny náklady na dodávku zárubní, profilů a patek zárubní; tato dodávka se oceňuje ve specifikaci. Množství profilů se určí: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2. Montáž zárubní dřevěných a obložkových lze oceňovat cenami katalogu 800-766 Konstrukce truhlářské. 3. V cenách -2313 a -2314 ostění oken jsou započteny i náklady na ochranné úhelníky. 4. V ceně -2411 opláštění střešního okna jsou započteny i náklady na UA profily. 5. Pro volbu ceny montáže stavebního pouzdra -3111 až -3222 je rozhodující čistá průchozí šířka dveřního otvoru resp. dveřních otvorů. 6. V cenách -3111 až -3222 jsou započteny i náklady na sestavení stavebního pouzdra. 7. V cenách -3111 až -3222 nejsou započteny náklady na opláštění stavebního pouzdra sádrokartonovými deskami a jejich povrchové úpravy. Tyto práce se oceňují příslušnými položkami souboru cen 763 11-1 Příčka ze sádrokartonových desek. </t>
  </si>
  <si>
    <t>"2.NP" 1+1+1+1</t>
  </si>
  <si>
    <t>179</t>
  </si>
  <si>
    <t>55331301</t>
  </si>
  <si>
    <t>zárubeň ocelová pro sádrokarton s drážkou 100 700 L/P</t>
  </si>
  <si>
    <t>1659468533</t>
  </si>
  <si>
    <t>180</t>
  </si>
  <si>
    <t>55331303</t>
  </si>
  <si>
    <t>zárubeň ocelová pro sádrokarton s drážkou 100 800 L/P</t>
  </si>
  <si>
    <t>-1553477738</t>
  </si>
  <si>
    <t>181</t>
  </si>
  <si>
    <t>998763402</t>
  </si>
  <si>
    <t>Přesun hmot pro konstrukce montované z desek stanovený procentní sazbou (%) z ceny vodorovná dopravní vzdálenost do 50 m v objektech výšky přes 6 do 12 m</t>
  </si>
  <si>
    <t>1563774377</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</si>
  <si>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</si>
  <si>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</si>
  <si>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</si>
  <si>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182</t>
  </si>
  <si>
    <t>764246444</t>
  </si>
  <si>
    <t>Oplechování parapetů z titanzinkového předzvětralého plechu rovných celoplošně lepené, bez rohů rš 330 mm</t>
  </si>
  <si>
    <t>-456348813</t>
  </si>
  <si>
    <t>"1.99" 0,9*3</t>
  </si>
  <si>
    <t>"2.NP" 2,05*2+0,95*2+1,55+1,05+1,15+2,55*2+1,3+0,95</t>
  </si>
  <si>
    <t>183</t>
  </si>
  <si>
    <t>998764202</t>
  </si>
  <si>
    <t>Přesun hmot pro konstrukce klempířské stanovený procentní sazbou (%) z ceny vodorovná dopravní vzdálenost do 50 m v objektech výšky přes 6 do 12 m</t>
  </si>
  <si>
    <t>-1212566460</t>
  </si>
  <si>
    <t>766</t>
  </si>
  <si>
    <t>Konstrukce truhlářské</t>
  </si>
  <si>
    <t>184</t>
  </si>
  <si>
    <t>76601</t>
  </si>
  <si>
    <t>D+M ZATAHOVACÍ DVEŘE OZN 7 800/1970</t>
  </si>
  <si>
    <t>314936481</t>
  </si>
  <si>
    <t>185</t>
  </si>
  <si>
    <t>766622115</t>
  </si>
  <si>
    <t>Montáž oken plastových včetně montáže rámu na polyuretanovou pěnu plochy přes 1 m2 pevných do zdiva, výšky do 1,5 m</t>
  </si>
  <si>
    <t>1309192345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</si>
  <si>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</si>
  <si>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"OKNO 10 Č.M. 3+4" 0,85*0,45*2</t>
  </si>
  <si>
    <t>"OKNO 13 Č.M.1" 0,85*0,8</t>
  </si>
  <si>
    <t>186</t>
  </si>
  <si>
    <t>61140020R10</t>
  </si>
  <si>
    <t>okno plastové jednokřídlé SKLÁPĚCÍ 850*450   MM OZN 10</t>
  </si>
  <si>
    <t>-1727544059</t>
  </si>
  <si>
    <t>187</t>
  </si>
  <si>
    <t>61140020R13</t>
  </si>
  <si>
    <t>okno plastové jednokřídlé SKLÁPĚCÍ 850*8000   MM OZN 13</t>
  </si>
  <si>
    <t>414811586</t>
  </si>
  <si>
    <t>188</t>
  </si>
  <si>
    <t>766622116</t>
  </si>
  <si>
    <t>Montáž oken plastových včetně montáže rámu na polyuretanovou pěnu plochy přes 1 m2 pevných do zdiva, výšky přes 1,5 do 2,5 m</t>
  </si>
  <si>
    <t>-2066726356</t>
  </si>
  <si>
    <t xml:space="preserve">"2.NP" </t>
  </si>
  <si>
    <t>"11" 2*1,65*2</t>
  </si>
  <si>
    <t>"15"0,9*2,25*2</t>
  </si>
  <si>
    <t>"16"1,5*1,6</t>
  </si>
  <si>
    <t>"17"1*1,6+1,1*1,6</t>
  </si>
  <si>
    <t>"18"2,5*1,7</t>
  </si>
  <si>
    <t>"19"1,25*1,7</t>
  </si>
  <si>
    <t>"20"0,9*1,5</t>
  </si>
  <si>
    <t>189</t>
  </si>
  <si>
    <t>PLASTOVÉ11</t>
  </si>
  <si>
    <t xml:space="preserve">PLASTOVÉ OKNO OTEVÍRAVÉ TŘÍKŘÍDLOVÉ 200/1650,, IZOLAČNÍ TROJSKLO - ÚPRAVA STÁVAJÍCÍCH </t>
  </si>
  <si>
    <t>M2</t>
  </si>
  <si>
    <t>-967929904</t>
  </si>
  <si>
    <t>190</t>
  </si>
  <si>
    <t>PLASTOVÉ15</t>
  </si>
  <si>
    <t>PLASTOVÉ OKNO OTEVÍRAVÉ TŘÍKŘÍDLOVÉ 900/2250,, IZOLAČNÍ TROJSKLO  OZN15</t>
  </si>
  <si>
    <t>-726805108</t>
  </si>
  <si>
    <t>191</t>
  </si>
  <si>
    <t>PLASTOVÉ16</t>
  </si>
  <si>
    <t>PLASTOVÉ OKNO OTEVÍRAVÉ DVOUKŘÍDLOVÉ 1500/1600,, IZOLAČNÍ TROJSKLO  OZN16</t>
  </si>
  <si>
    <t>-1673590533</t>
  </si>
  <si>
    <t>192</t>
  </si>
  <si>
    <t>PLASTOVÉ17</t>
  </si>
  <si>
    <t>PLASTOVÉ OKNO OTEVÍRAVÉ JEDNOKŘÍDLOVÉ 1000/1600,, IZOLAČNÍ TROJSKLO  OZN17</t>
  </si>
  <si>
    <t>-2137903456</t>
  </si>
  <si>
    <t>193</t>
  </si>
  <si>
    <t>PLASTOVÉ18</t>
  </si>
  <si>
    <t>PLASTOVÉ OKNO OTEVÍRAVÉ TŘÍŘÍDLOVÉ 2500/1700,, IZOLAČNÍ TROJSKLO  OZN18</t>
  </si>
  <si>
    <t>-1250982160</t>
  </si>
  <si>
    <t>194</t>
  </si>
  <si>
    <t>PLASTOVÉ19</t>
  </si>
  <si>
    <t>PLASTOVÉ OKNO OTEVÍRAVÉ DVOUKŘÍDLOVÉ 1250/1700,, IZOLAČNÍ TROJSKLO  OZN19</t>
  </si>
  <si>
    <t>828293250</t>
  </si>
  <si>
    <t>195</t>
  </si>
  <si>
    <t>PLASTOVÉ20</t>
  </si>
  <si>
    <t>PLASTOVÉ OKNO OTEVÍRAVÉ, SKLOPNÉ JEDNOKŘÍDLOVÉ 900/1600,, IZOLAČNÍ TROJSKLO  OZN20</t>
  </si>
  <si>
    <t>-868393675</t>
  </si>
  <si>
    <t>196</t>
  </si>
  <si>
    <t>766660001</t>
  </si>
  <si>
    <t>Montáž dveřních křídel dřevěných nebo plastových otevíravých do ocelové zárubně povrchově upravených jednokřídlových, šířky do 800 mm</t>
  </si>
  <si>
    <t>-129252358</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</si>
  <si>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</si>
  <si>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"Č.M. 3 OZN 4"1</t>
  </si>
  <si>
    <t>"2.NP 800+700" 6+3</t>
  </si>
  <si>
    <t>197</t>
  </si>
  <si>
    <t>61160188</t>
  </si>
  <si>
    <t>dveře dřevěné vnitřní hladké plné 1křídlové standardní provedení 80x197cm</t>
  </si>
  <si>
    <t>2038562185</t>
  </si>
  <si>
    <t>"2.NP" 3</t>
  </si>
  <si>
    <t>198</t>
  </si>
  <si>
    <t>61162878</t>
  </si>
  <si>
    <t>dveře vnitřní foliované sklo 1/3 1křídlové 80x197cm</t>
  </si>
  <si>
    <t>-1536557553</t>
  </si>
  <si>
    <t>"2.np" 3</t>
  </si>
  <si>
    <t>199</t>
  </si>
  <si>
    <t>61160158</t>
  </si>
  <si>
    <t>dveře dřevěné vnitřní hladké plné 1křídlové standardní provedení 70x197cm</t>
  </si>
  <si>
    <t>-145182581</t>
  </si>
  <si>
    <t>200</t>
  </si>
  <si>
    <t>766660021</t>
  </si>
  <si>
    <t>Montáž dveřních křídel dřevěných nebo plastových otevíravých do ocelové zárubně protipožárních jednokřídlových, šířky do 800 mm</t>
  </si>
  <si>
    <t>868457456</t>
  </si>
  <si>
    <t>"2.NP - DO PODKROVÍ" 1</t>
  </si>
  <si>
    <t>201</t>
  </si>
  <si>
    <t>61165192</t>
  </si>
  <si>
    <t>dveře vnitřní protipožární foliované 1křídlé 80x197 cm</t>
  </si>
  <si>
    <t>-624984774</t>
  </si>
  <si>
    <t>202</t>
  </si>
  <si>
    <t>766660022</t>
  </si>
  <si>
    <t>Montáž dveřních křídel dřevěných nebo plastových otevíravých do ocelové zárubně protipožárních jednokřídlových, šířky přes 800 mm</t>
  </si>
  <si>
    <t>-2023850223</t>
  </si>
  <si>
    <t>"2.NP VSTUP BYTY" 2</t>
  </si>
  <si>
    <t>203</t>
  </si>
  <si>
    <t>61165314</t>
  </si>
  <si>
    <t>dveře vnitřní protipožární hladké dýhované 1křídlé 90x197cm</t>
  </si>
  <si>
    <t>13716877</t>
  </si>
  <si>
    <t>204</t>
  </si>
  <si>
    <t>766660722</t>
  </si>
  <si>
    <t>Montáž dveřních doplňků dveřního kování zámku</t>
  </si>
  <si>
    <t>1923816408</t>
  </si>
  <si>
    <t xml:space="preserve">Poznámka k souboru cen:_x000D_
1. V ceně -0722 je započtena montáž zámku, zámkové vložky a osazení štítku s klikou. </t>
  </si>
  <si>
    <t>" 1.PP KOČÁRKÁRNA"1</t>
  </si>
  <si>
    <t>"2.NP BYTY + PODROVÍ" 2+1</t>
  </si>
  <si>
    <t>205</t>
  </si>
  <si>
    <t>54914110</t>
  </si>
  <si>
    <t>kování bezpečnostní R1,knoflík-klika R1 Cr</t>
  </si>
  <si>
    <t>-1956936273</t>
  </si>
  <si>
    <t>206</t>
  </si>
  <si>
    <t>766811112</t>
  </si>
  <si>
    <t>Montáž kuchyňských linek korpusu spodních skříněk šroubovaných na stěnu, šířky jednoho dílu přes 600 do 1200 mm</t>
  </si>
  <si>
    <t>1849511904</t>
  </si>
  <si>
    <t xml:space="preserve">Poznámka k souboru cen:_x000D_
1. V cenách 766 81-1111 až -1116 Montáž korpusu spodních skříněk jsou zahrnuty i náklady na montáž soklové lišty. 2. V cenách 766 81-1431 až -1453 Montáž světelné rampy nejsou zahrnuty náklady na montáž osvětlení, tyto se oceňují cenami části A10 katalogu 800-741 Elektroinstalace - silnoproud. 3. V cenách souboru cen 766 81-1 . Montáž kuchyňských linek nejsou zahrnuty náklady na dodání spojovacího materiálu. Není-li tento materiál zahrnut v ceně dodávky kuchyňské linky, oceňuje se samostatně ve specifikaci. 4. Vcenách 766 81-1311 až -1353 montáže dvířek jsou započteny i náklady na montáž závěsů. 5. V ceně 766 81-1461 jsou započteny náklady na montáž obou výsuvů pro pojezd zásuvky. </t>
  </si>
  <si>
    <t>3+3</t>
  </si>
  <si>
    <t>207</t>
  </si>
  <si>
    <t>766811141</t>
  </si>
  <si>
    <t>Montáž kuchyňských linek korpusu horních skříněk Příplatek k ceně za usazení vestavěných spotřebičů trouby</t>
  </si>
  <si>
    <t>-1450891972</t>
  </si>
  <si>
    <t>208</t>
  </si>
  <si>
    <t>766811143</t>
  </si>
  <si>
    <t>Montáž kuchyňských linek korpusu horních skříněk Příplatek k ceně za usazení vestavěných spotřebičů lednice</t>
  </si>
  <si>
    <t>697047523</t>
  </si>
  <si>
    <t>209</t>
  </si>
  <si>
    <t>766811144</t>
  </si>
  <si>
    <t>Montáž kuchyňských linek korpusu horních skříněk Příplatek k ceně za usazení vestavěných spotřebičů digestoře</t>
  </si>
  <si>
    <t>-961869338</t>
  </si>
  <si>
    <t>210</t>
  </si>
  <si>
    <t>766811152</t>
  </si>
  <si>
    <t>Montáž kuchyňských linek korpusu horních skříněk šroubovaných na stěnu, šířky jednoho dílu přes 600 do 1200 mm</t>
  </si>
  <si>
    <t>1856477681</t>
  </si>
  <si>
    <t>211</t>
  </si>
  <si>
    <t>766811213</t>
  </si>
  <si>
    <t>Montáž kuchyňských linek pracovní desky bez výřezu, délky jednoho dílu přes 2000 do 4000 mm</t>
  </si>
  <si>
    <t>965008306</t>
  </si>
  <si>
    <t>212</t>
  </si>
  <si>
    <t>766811223</t>
  </si>
  <si>
    <t>Montáž kuchyňských linek pracovní desky Příplatek k ceně za usazení dřezu (včetně silikonu)</t>
  </si>
  <si>
    <t>1263876624</t>
  </si>
  <si>
    <t>213</t>
  </si>
  <si>
    <t>KUCHYŇSKÉ LINKY</t>
  </si>
  <si>
    <t>DODÁVKA KUCHYŇSKÉ LINKY VČETNĚC DŘEZU, LEDNICČKY,  VARNÉ DESKY, TROUBY</t>
  </si>
  <si>
    <t>182896697</t>
  </si>
  <si>
    <t>"14"3,2</t>
  </si>
  <si>
    <t>"19"3,2</t>
  </si>
  <si>
    <t>214</t>
  </si>
  <si>
    <t>766821122</t>
  </si>
  <si>
    <t>Montáž nábytku vestavěného korpusu skříně šatní dvoukřídlové</t>
  </si>
  <si>
    <t>-164060527</t>
  </si>
  <si>
    <t xml:space="preserve">Poznámka k souboru cen:_x000D_
1. V ceně 766 82-1141 jsou započteny náklady i na osazení a seřízení pojezdů a kování. 2. Položky souboru cen lze použít skladebně. </t>
  </si>
  <si>
    <t>"14" 1</t>
  </si>
  <si>
    <t>"18"1</t>
  </si>
  <si>
    <t>215</t>
  </si>
  <si>
    <t>ŠATNÍ SKŘÍŇ</t>
  </si>
  <si>
    <t>DODÁVKA VESTAVĚNÉ ŠATNÍ SKŘÍNĚ 1,35*2,7</t>
  </si>
  <si>
    <t>2142197665</t>
  </si>
  <si>
    <t>216</t>
  </si>
  <si>
    <t>76691R</t>
  </si>
  <si>
    <t>DODÁVKA A MONTÁŽ VNITŘNÍCH PARAPETŮ Š. 600 M POSTFORMING BÍLÁ BARVA</t>
  </si>
  <si>
    <t>801894561</t>
  </si>
  <si>
    <t>"1.PP" 0,85*3</t>
  </si>
  <si>
    <t>"2.NP"2*2+0,9*2+1,5+1,0+1,1+2,5*2+1,25+0,9</t>
  </si>
  <si>
    <t>217</t>
  </si>
  <si>
    <t>998766202</t>
  </si>
  <si>
    <t>Přesun hmot pro konstrukce truhlářské stanovený procentní sazbou (%) z ceny vodorovná dopravní vzdálenost do 50 m v objektech výšky přes 6 do 12 m</t>
  </si>
  <si>
    <t>1984013040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</si>
  <si>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</si>
  <si>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218</t>
  </si>
  <si>
    <t>KOVÁNÍ</t>
  </si>
  <si>
    <t>D+M VRCHNÍHO KOVÁNÍ DVEŘÍ KLIKA-KLIKA</t>
  </si>
  <si>
    <t>1348353838</t>
  </si>
  <si>
    <t>"1.PP" 1</t>
  </si>
  <si>
    <t>"2.NP" 9</t>
  </si>
  <si>
    <t>767</t>
  </si>
  <si>
    <t>Konstrukce zámečnické</t>
  </si>
  <si>
    <t>219</t>
  </si>
  <si>
    <t>767220110</t>
  </si>
  <si>
    <t>Montáž schodišťového zábradlí z trubek nebo tenkostěnných profilů do zdiva, hmotnosti 1 m zábradlí do 15 kg</t>
  </si>
  <si>
    <t>-753544825</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</si>
  <si>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 </t>
  </si>
  <si>
    <t>"1.PP" 3,5+3,5</t>
  </si>
  <si>
    <t>"PODKROVÍ" 4</t>
  </si>
  <si>
    <t>220</t>
  </si>
  <si>
    <t>MADLO</t>
  </si>
  <si>
    <t>MADLO  SCHODIŠŠTĚ</t>
  </si>
  <si>
    <t>1545967352</t>
  </si>
  <si>
    <t>221</t>
  </si>
  <si>
    <t>767220220</t>
  </si>
  <si>
    <t>Montáž schodišťového zábradlí z trubek nebo tenkostěnných profilů na ocelovou konstrukci, hmotnosti 1 m zábradlí přes 15 do 25 kg</t>
  </si>
  <si>
    <t>-362031592</t>
  </si>
  <si>
    <t>4*3</t>
  </si>
  <si>
    <t>222</t>
  </si>
  <si>
    <t>ZÁBRADLÍ</t>
  </si>
  <si>
    <t>DODÁVKA ZÁBRADLÍ SCHDIŠTĚ V.1,1 M</t>
  </si>
  <si>
    <t>-684442349</t>
  </si>
  <si>
    <t>223</t>
  </si>
  <si>
    <t>767995115</t>
  </si>
  <si>
    <t>Montáž ostatních atypických zámečnických konstrukcí hmotnosti přes 50 do 100 kg</t>
  </si>
  <si>
    <t>kg</t>
  </si>
  <si>
    <t>-342205799</t>
  </si>
  <si>
    <t xml:space="preserve">Poznámka k souboru cen:_x000D_
1. Určení cen se řídí hmotností jednotlivě montovaného dílu konstrukce. </t>
  </si>
  <si>
    <t>"JAKL 100/100/8 1BM=24,5 KG" 11*24,5</t>
  </si>
  <si>
    <t>224</t>
  </si>
  <si>
    <t>JACKEL</t>
  </si>
  <si>
    <t>DDODÁVKA JACKELU 100/100/8</t>
  </si>
  <si>
    <t>KG</t>
  </si>
  <si>
    <t>-1707828598</t>
  </si>
  <si>
    <t>269,500*1,08</t>
  </si>
  <si>
    <t>225</t>
  </si>
  <si>
    <t>998767202</t>
  </si>
  <si>
    <t>Přesun hmot pro zámečnické konstrukce stanovený procentní sazbou (%) z ceny vodorovná dopravní vzdálenost do 50 m v objektech výšky přes 6 do 12 m</t>
  </si>
  <si>
    <t>-1278934610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</si>
  <si>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</si>
  <si>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</si>
  <si>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</si>
  <si>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226</t>
  </si>
  <si>
    <t>771274123</t>
  </si>
  <si>
    <t>Montáž obkladů schodišť z dlaždic keramických lepených flexibilním lepidlem stupnic protiskluzných nebo reliefovaných šířky přes 250 do 300 mm</t>
  </si>
  <si>
    <t>-1684964204</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</si>
  <si>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 </t>
  </si>
  <si>
    <t>66*1,25</t>
  </si>
  <si>
    <t>227</t>
  </si>
  <si>
    <t>59761337.LSS</t>
  </si>
  <si>
    <t>schodovka Sandstone Plus, 298 x 598 x 10 mm</t>
  </si>
  <si>
    <t>-691513882</t>
  </si>
  <si>
    <t>82,500*2</t>
  </si>
  <si>
    <t>228</t>
  </si>
  <si>
    <t>771274232</t>
  </si>
  <si>
    <t>Montáž obkladů schodišť z dlaždic keramických lepených flexibilním lepidlem podstupnic hladkých výšky přes 150 do 200 mm</t>
  </si>
  <si>
    <t>-881607385</t>
  </si>
  <si>
    <t>229</t>
  </si>
  <si>
    <t>59761408.LSS</t>
  </si>
  <si>
    <t>dlaždice slinutá TAURUS COLOR, 298 x 298 x 9 mm</t>
  </si>
  <si>
    <t>-1853195854</t>
  </si>
  <si>
    <t>82,500*0,3*1,15</t>
  </si>
  <si>
    <t>"SOKL SCHODIŠTĚ" 26*0,1*1,2</t>
  </si>
  <si>
    <t>230</t>
  </si>
  <si>
    <t>771471123</t>
  </si>
  <si>
    <t>Montáž soklíků z dlaždic keramických kladených do malty schodišťových šikmých výšky přes 90 do 120 mm</t>
  </si>
  <si>
    <t>1689147141</t>
  </si>
  <si>
    <t>(2,5+2,5)*2+4*4</t>
  </si>
  <si>
    <t>231</t>
  </si>
  <si>
    <t>771474112</t>
  </si>
  <si>
    <t>Montáž soklíků z dlaždic keramických lepených flexibilním lepidlem rovných výšky přes 65 do 90 mm</t>
  </si>
  <si>
    <t>-1019046919</t>
  </si>
  <si>
    <t>"12"(1,55+0,95+0,75)*2-0,8-0,9+0,4*2+0,3*2</t>
  </si>
  <si>
    <t>"18"(2,65+1,5)*2-0,9-0,8+0,4*2</t>
  </si>
  <si>
    <t>"PODESTY A MEZIPODESTY SCHODIŠTĚ " 2,5*2+2,55+1,5*2+2,55-0,9+1,5*2+2,55+1,5*2+2,55-0,9*2+1,55*2+2,55+1,55*2+2,55</t>
  </si>
  <si>
    <t>232</t>
  </si>
  <si>
    <t>59761009</t>
  </si>
  <si>
    <t>sokl - podlahy (barevný) 30 x 8 x 0,8 cm I. j.</t>
  </si>
  <si>
    <t>-1559182071</t>
  </si>
  <si>
    <t>46,40*3,3*1,15</t>
  </si>
  <si>
    <t>233</t>
  </si>
  <si>
    <t>771574113</t>
  </si>
  <si>
    <t>Montáž podlah z dlaždic keramických lepených flexibilním lepidlem režných nebo glazovaných hladkých přes 9 do 12 ks/ m2</t>
  </si>
  <si>
    <t>2121195097</t>
  </si>
  <si>
    <t>"PODESTY A MEZIPODESTY" 2,5*2,55+1,5*2,55*2+1,5*2,55*2</t>
  </si>
  <si>
    <t>"12"3,19</t>
  </si>
  <si>
    <t>"15"4,38</t>
  </si>
  <si>
    <t>"16"1,4</t>
  </si>
  <si>
    <t>"18"4,42</t>
  </si>
  <si>
    <t>"21"4,86</t>
  </si>
  <si>
    <t>234</t>
  </si>
  <si>
    <t>59761409.LSS</t>
  </si>
  <si>
    <t>-1334673384</t>
  </si>
  <si>
    <t>39,925*1,1 'Přepočtené koeficientem množství</t>
  </si>
  <si>
    <t>235</t>
  </si>
  <si>
    <t>771579191</t>
  </si>
  <si>
    <t>Montáž podlah z dlaždic keramických Příplatek k cenám za plochu do 5 m2 jednotlivě</t>
  </si>
  <si>
    <t>2112519865</t>
  </si>
  <si>
    <t>236</t>
  </si>
  <si>
    <t>771579196</t>
  </si>
  <si>
    <t>Montáž podlah z dlaždic keramických Příplatek k cenám za dvousložkový spárovací tmel</t>
  </si>
  <si>
    <t>1730963583</t>
  </si>
  <si>
    <t>237</t>
  </si>
  <si>
    <t>771591111</t>
  </si>
  <si>
    <t>Podlahy - ostatní práce penetrace podkladu</t>
  </si>
  <si>
    <t>28686637</t>
  </si>
  <si>
    <t xml:space="preserve">Poznámka k souboru cen:_x000D_
1. Množství měrných jednotek u ceny -1185 se stanoví podle počtu řezaných dlaždic, nezávisle na jejich velikosti. 2. Položkou -1185 lze ocenit provádění více řezů na jednom kusu dlažby. </t>
  </si>
  <si>
    <t>66*1,25*0,275</t>
  </si>
  <si>
    <t>66*1,25*0,165</t>
  </si>
  <si>
    <t>238</t>
  </si>
  <si>
    <t>771990113</t>
  </si>
  <si>
    <t>Vyrovnání podkladní vrstvy samonivelační stěrkou tl. 4 mm, min. pevnosti 40 MPa</t>
  </si>
  <si>
    <t>-587466812</t>
  </si>
  <si>
    <t xml:space="preserve">Poznámka k souboru cen:_x000D_
1. V cenách souboru cen 771 99-01 jsou započteny i náklady na dodání samonivelační stěrky. </t>
  </si>
  <si>
    <t>239</t>
  </si>
  <si>
    <t>998771202</t>
  </si>
  <si>
    <t>Přesun hmot pro podlahy z dlaždic stanovený procentní sazbou (%) z ceny vodorovná dopravní vzdálenost do 50 m v objektech výšky přes 6 do 12 m</t>
  </si>
  <si>
    <t>67865740</t>
  </si>
  <si>
    <t>775</t>
  </si>
  <si>
    <t>Podlahy skládané</t>
  </si>
  <si>
    <t>240</t>
  </si>
  <si>
    <t>775413320</t>
  </si>
  <si>
    <t>Montáž podlahového soklíku nebo lišty obvodové (soklové) dřevěné bez základního nátěru soklíku ze dřeva tvrdého nebo měkkého, v přírodní barvě připevněného vruty, s přetmelením</t>
  </si>
  <si>
    <t>664696857</t>
  </si>
  <si>
    <t xml:space="preserve">Poznámka k souboru cen:_x000D_
1. V cenách 775 41- . . nejsou započteny náklady na dodání lišt (soklíků). Tyto náklady se oceňují ve specifikaci; ztratné lze dohodnout v přiměřené výši. </t>
  </si>
  <si>
    <t>"2.NP 13"(5,4+5,85)*2-0,8</t>
  </si>
  <si>
    <t>""14"(2,65+4,15+0,3+0,9+0,7)*2-0,8-1,1-0,7</t>
  </si>
  <si>
    <t>"19"(4,5+4,75)*2-0,8*3</t>
  </si>
  <si>
    <t>"20"(2,6+1)*2-0,8*2-0,7</t>
  </si>
  <si>
    <t>"22"(4,4+2,6)*2-0,8*2</t>
  </si>
  <si>
    <t>"23"(4,5+3,75)*2-0,8*2</t>
  </si>
  <si>
    <t>241</t>
  </si>
  <si>
    <t>61418101</t>
  </si>
  <si>
    <t>lišta podlahová dřevěná dub 8x35 mm</t>
  </si>
  <si>
    <t>-1746188858</t>
  </si>
  <si>
    <t>84,000*1,1</t>
  </si>
  <si>
    <t>242</t>
  </si>
  <si>
    <t>775429121</t>
  </si>
  <si>
    <t>Montáž lišty přechodové (vyrovnávací) připevněné vruty</t>
  </si>
  <si>
    <t>1371676607</t>
  </si>
  <si>
    <t xml:space="preserve">Poznámka k souboru cen:_x000D_
1. V ceně 775 42-9 . nejsou započteny náklady na dodání lišt, montážních spon nebo montážních základních profilů. Tyto náklady se oceňují ve specifikaci; ztratné lze dohodnout v přiměřené výši. </t>
  </si>
  <si>
    <t>"2.NP" 0,9+0,8+1+0,7+0,7</t>
  </si>
  <si>
    <t>0,7+0,8+0,8+0,8+0,8+0,9</t>
  </si>
  <si>
    <t>243</t>
  </si>
  <si>
    <t>55343120</t>
  </si>
  <si>
    <t>profil přechodový Al vrtaný 30 mm stříbro</t>
  </si>
  <si>
    <t>1719570851</t>
  </si>
  <si>
    <t>8,900*1,25</t>
  </si>
  <si>
    <t>244</t>
  </si>
  <si>
    <t>775541113</t>
  </si>
  <si>
    <t>Montáž podlah plovoucích z velkoplošných lamel dýhovaných a laminovaných bez podložky, spojovaných lepením v drážce šířka dílce přes 150 do 180 mm</t>
  </si>
  <si>
    <t>2061781419</t>
  </si>
  <si>
    <t xml:space="preserve">Poznámka k souboru cen:_x000D_
1. Příplatek -1191 lze použít k cenám -1111 až 1117. </t>
  </si>
  <si>
    <t>28,71+14,27</t>
  </si>
  <si>
    <t>21,38+2,6+11,24+16,88</t>
  </si>
  <si>
    <t>245</t>
  </si>
  <si>
    <t>61152129</t>
  </si>
  <si>
    <t>podlaha laminátová s obvodovou spárou, zámkový spoj, 8x192x1285 mm</t>
  </si>
  <si>
    <t>-373894325</t>
  </si>
  <si>
    <t>95,080*1,1</t>
  </si>
  <si>
    <t>246</t>
  </si>
  <si>
    <t>775591191</t>
  </si>
  <si>
    <t>Ostatní prvky pro plovoucí podlahy montáž podložky vyrovnávací a tlumící</t>
  </si>
  <si>
    <t>783618711</t>
  </si>
  <si>
    <t xml:space="preserve">Poznámka k souboru cen:_x000D_
1. V cenách -1191, -1193, -1195 a -1197 nejsou započteny náklady na vyrovnání podkladu převyšující 2 mm. Tyto se oceňují cenami 776 99-01 Vyrovnání podkladu samonivelační stěrkou v části A01 ceníku 776 Podlahy povlakové. </t>
  </si>
  <si>
    <t>247</t>
  </si>
  <si>
    <t>61155349</t>
  </si>
  <si>
    <t>podložka izolační z pěnového PE 3 mm šíře 1 m laminovan hliníkovou fólií</t>
  </si>
  <si>
    <t>-1584726552</t>
  </si>
  <si>
    <t>248</t>
  </si>
  <si>
    <t>775591197</t>
  </si>
  <si>
    <t>Ostatní prvky pro plovoucí podlahy montáž parozábrany se samolepícím proužkem</t>
  </si>
  <si>
    <t>-1811141952</t>
  </si>
  <si>
    <t>95,08</t>
  </si>
  <si>
    <t>249</t>
  </si>
  <si>
    <t>61155367</t>
  </si>
  <si>
    <t>podložka izolační z pěnového PE s parozábranou 2 mm na povrchu s LDPE folií 0,2 mm a samolepícím proužkem 15 mm celková šíře 1,1 m</t>
  </si>
  <si>
    <t>1551048642</t>
  </si>
  <si>
    <t>95,080*1,15</t>
  </si>
  <si>
    <t>250</t>
  </si>
  <si>
    <t>998775202</t>
  </si>
  <si>
    <t>Přesun hmot pro podlahy skládané stanovený procentní sazbou (%) z ceny vodorovná dopravní vzdálenost do 50 m v objektech výšky přes 6 do 12 m</t>
  </si>
  <si>
    <t>7294048</t>
  </si>
  <si>
    <t>776</t>
  </si>
  <si>
    <t>Podlahy povlakové</t>
  </si>
  <si>
    <t>251</t>
  </si>
  <si>
    <t>776201812</t>
  </si>
  <si>
    <t>Demontáž povlakových podlahovin lepených ručně s podložkou</t>
  </si>
  <si>
    <t>-849799637</t>
  </si>
  <si>
    <t>"2.NP" 6,75+21,35+16,9+11,4+31,6+2,4</t>
  </si>
  <si>
    <t>252</t>
  </si>
  <si>
    <t>776410811</t>
  </si>
  <si>
    <t>Demontáž soklíků nebo lišt pryžových nebo plastových</t>
  </si>
  <si>
    <t>508453712</t>
  </si>
  <si>
    <t>253</t>
  </si>
  <si>
    <t>998776202</t>
  </si>
  <si>
    <t>Přesun hmot pro podlahy povlakové stanovený procentní sazbou (%) z ceny vodorovná dopravní vzdálenost do 50 m v objektech výšky přes 6 do 12 m</t>
  </si>
  <si>
    <t>1951102334</t>
  </si>
  <si>
    <t>777</t>
  </si>
  <si>
    <t>Podlahy lité</t>
  </si>
  <si>
    <t>254</t>
  </si>
  <si>
    <t>777111123</t>
  </si>
  <si>
    <t>Příprava podkladu před provedením litých podlah obroušení strojní</t>
  </si>
  <si>
    <t>-1296196050</t>
  </si>
  <si>
    <t>255</t>
  </si>
  <si>
    <t>777121105</t>
  </si>
  <si>
    <t>Vyrovnání podkladu epoxidovou stěrkou plněnou pískem, tloušťky do 3 mm, plochy přes 1,0 m2</t>
  </si>
  <si>
    <t>-1519317665</t>
  </si>
  <si>
    <t>256</t>
  </si>
  <si>
    <t>998777202</t>
  </si>
  <si>
    <t>Přesun hmot pro podlahy lité stanovený procentní sazbou (%) z ceny vodorovná dopravní vzdálenost do 50 m v objektech výšky přes 6 do 12 m</t>
  </si>
  <si>
    <t>-850257776</t>
  </si>
  <si>
    <t>781</t>
  </si>
  <si>
    <t>Dokončovací práce - obklady</t>
  </si>
  <si>
    <t>257</t>
  </si>
  <si>
    <t>781474112</t>
  </si>
  <si>
    <t>Montáž obkladů vnitřních stěn z dlaždic keramických lepených flexibilním lepidlem režných nebo glazovaných hladkých přes 6 do 12 ks/m2</t>
  </si>
  <si>
    <t>497538597</t>
  </si>
  <si>
    <t>"14"(3,3+0,6)*0,6</t>
  </si>
  <si>
    <t>"15"(1,75+2,5)*2*1,8-0,7*2*1,8</t>
  </si>
  <si>
    <t>"16"(1,55+0,9)*2*1,5-0,7*1,5</t>
  </si>
  <si>
    <t>"19"(0,6+3)*0,6</t>
  </si>
  <si>
    <t>"21"(0,85+2,4+1,6)*2*1,8-0,7*1,8-0,9*0,9+0,5*0,9*2</t>
  </si>
  <si>
    <t>258</t>
  </si>
  <si>
    <t>59761026</t>
  </si>
  <si>
    <t>obkládačky keramické koupelnové  (barevné) do 12 ks/m2</t>
  </si>
  <si>
    <t>739799808</t>
  </si>
  <si>
    <t>39,87*1,1 'Přepočtené koeficientem množství</t>
  </si>
  <si>
    <t>259</t>
  </si>
  <si>
    <t>781479191</t>
  </si>
  <si>
    <t>Montáž obkladů vnitřních stěn z dlaždic keramických Příplatek k cenám za plochu do 10 m2 jednotlivě</t>
  </si>
  <si>
    <t>-1719068849</t>
  </si>
  <si>
    <t>260</t>
  </si>
  <si>
    <t>781479194</t>
  </si>
  <si>
    <t>Montáž obkladů vnitřních stěn z dlaždic keramických Příplatek k cenám za vyrovnání nerovného povrchu</t>
  </si>
  <si>
    <t>1169109553</t>
  </si>
  <si>
    <t>"15"1,2*1,8</t>
  </si>
  <si>
    <t>"16"0,9*1,8</t>
  </si>
  <si>
    <t>"21"(0,85+2,4+1,6)*1,8-0,9*0,9+0,5*0,9*2</t>
  </si>
  <si>
    <t>261</t>
  </si>
  <si>
    <t>781479196</t>
  </si>
  <si>
    <t>Montáž obkladů vnitřních stěn z dlaždic keramických Příplatek k cenám za dvousložkový spárovací tmel</t>
  </si>
  <si>
    <t>-1799317976</t>
  </si>
  <si>
    <t>262</t>
  </si>
  <si>
    <t>998781202</t>
  </si>
  <si>
    <t>Přesun hmot pro obklady keramické stanovený procentní sazbou (%) z ceny vodorovná dopravní vzdálenost do 50 m v objektech výšky přes 6 do 12 m</t>
  </si>
  <si>
    <t>2012482258</t>
  </si>
  <si>
    <t>783</t>
  </si>
  <si>
    <t>Dokončovací práce - nátěry</t>
  </si>
  <si>
    <t>263</t>
  </si>
  <si>
    <t>783213111</t>
  </si>
  <si>
    <t>Napouštěcí nátěr tesařských konstrukcí zabudovaných do konstrukce proti dřevokazným houbám, hmyzu a plísním jednonásobný syntetický</t>
  </si>
  <si>
    <t>1242050045</t>
  </si>
  <si>
    <t xml:space="preserve">Poznámka k souboru cen:_x000D_
1. Položky souboru cen jsou určeny pro preventivní nátěr tesařských konstrukcí (např. krovu). 2. Položky jednonásobného nátěru jsou určeny pro ochranu dřeva v interiéru pod lazurovací nebo krycí nátěry. 3. Položky dvojnásobného nátěru jsou určeny pro ochranu dřeva jako samostatného impregnačního nátěru tesařské konstrukce v interéru nebo pro ochranu dřeva pod lazurovací nebo krycí nátěry v exteriéru. </t>
  </si>
  <si>
    <t>5*1,7*(0,06+0,18)*2</t>
  </si>
  <si>
    <t>264</t>
  </si>
  <si>
    <t>783301311</t>
  </si>
  <si>
    <t>Příprava podkladu zámečnických konstrukcí před provedením nátěru odmaštění odmašťovačem vodou ředitelným</t>
  </si>
  <si>
    <t>-1826224041</t>
  </si>
  <si>
    <t>"SLOUP JACKEL 100/100" 8*0,1*4</t>
  </si>
  <si>
    <t>"ZÁBRADLÍ A MADLA" 4*1,1*4*4+5</t>
  </si>
  <si>
    <t>"ZÁRUBNĚ 1.PP" 2*1</t>
  </si>
  <si>
    <t>"ZÁRUBNĚ 2.NP" (1+5+7)*1</t>
  </si>
  <si>
    <t>265</t>
  </si>
  <si>
    <t>783315101</t>
  </si>
  <si>
    <t>Mezinátěr zámečnických konstrukcí jednonásobný syntetický standardní</t>
  </si>
  <si>
    <t>853669865</t>
  </si>
  <si>
    <t>266</t>
  </si>
  <si>
    <t>783317101</t>
  </si>
  <si>
    <t>Krycí nátěr (email) zámečnických konstrukcí jednonásobný syntetický standardní</t>
  </si>
  <si>
    <t>-699511217</t>
  </si>
  <si>
    <t>267</t>
  </si>
  <si>
    <t>783342101</t>
  </si>
  <si>
    <t>Tmelení zámečnických konstrukcí včetně přebroušení tmelených míst, tmelem polyuretanovým</t>
  </si>
  <si>
    <t>460317699</t>
  </si>
  <si>
    <t>268</t>
  </si>
  <si>
    <t>783344101</t>
  </si>
  <si>
    <t>Základní nátěr zámečnických konstrukcí jednonásobný polyuretanový</t>
  </si>
  <si>
    <t>-334001717</t>
  </si>
  <si>
    <t>784</t>
  </si>
  <si>
    <t>Dokončovací práce - malby a tapety</t>
  </si>
  <si>
    <t>269</t>
  </si>
  <si>
    <t>784211007</t>
  </si>
  <si>
    <t>Malby z malířských směsí otěruvzdorných za mokra jednonásobné, bílé za mokra otěruvzdorné výborně na schodišti o výšce podlaží do 3,80 m</t>
  </si>
  <si>
    <t>2111939799</t>
  </si>
  <si>
    <t>(5,8+2,55)*2*9</t>
  </si>
  <si>
    <t>4*1,55*4+3*1,55</t>
  </si>
  <si>
    <t>25,423*2</t>
  </si>
  <si>
    <t>270</t>
  </si>
  <si>
    <t>784211011</t>
  </si>
  <si>
    <t>Malby z malířských směsí otěruvzdorných za mokra jednonásobné, bílé za mokra otěruvzdorné velmi dobře v místnostech výšky do 3,80 m</t>
  </si>
  <si>
    <t>-2118717395</t>
  </si>
  <si>
    <t xml:space="preserve">"1.PP 2"(1,15+3,3)*2*2,25 </t>
  </si>
  <si>
    <t>"3"(3,95+2,75)*2*2,25</t>
  </si>
  <si>
    <t>"4"(5,25+2,75)*2*2,25+(0,25+0,5)*2*2,25</t>
  </si>
  <si>
    <t>3,41+9,7+10,86</t>
  </si>
  <si>
    <t>"2.NP 12"(0,95+0,75+1,5)*2*2,7</t>
  </si>
  <si>
    <t>"13"(5,4+5,85)*2*2,7</t>
  </si>
  <si>
    <t>"14"(2,65+4,15+1,9)*2*2,7</t>
  </si>
  <si>
    <t>"15"(1,75+2,5)*2*0,9</t>
  </si>
  <si>
    <t>"16"(0,9+1,5)*2*0,9</t>
  </si>
  <si>
    <t>"18"(1,5+2,65)*2*2,7</t>
  </si>
  <si>
    <t>"19"(4,75+4,5)*2*2,7</t>
  </si>
  <si>
    <t>"20"(1+2,6)*2*2,7</t>
  </si>
  <si>
    <t>"21"(0,85+2,4+1,6)*2*0,9</t>
  </si>
  <si>
    <t>"22"(4,4+2,6)*2*2,7</t>
  </si>
  <si>
    <t>"23"(3,75+4,5)*2*2,7</t>
  </si>
  <si>
    <t>"2.np STROP" 3,19+28,71+14,27+4,38+1,4+37,5+4,42+21,38+2,6+4,86+11,24+16,88</t>
  </si>
  <si>
    <t>Práce a dodávky M</t>
  </si>
  <si>
    <t>21-M</t>
  </si>
  <si>
    <t>Elektromontáže</t>
  </si>
  <si>
    <t>271</t>
  </si>
  <si>
    <t>D+M ELEKTROMONTÁŽE - VIZ SAMOSTATNÝ VÝKAZ VÝMĚR</t>
  </si>
  <si>
    <t>KČ</t>
  </si>
  <si>
    <t>1906022086</t>
  </si>
  <si>
    <t>272</t>
  </si>
  <si>
    <t>21-M2</t>
  </si>
  <si>
    <t xml:space="preserve">D+M POJISTKOVÁ SKŘÍŇ - ROZVADĚČ NA DOMĚ </t>
  </si>
  <si>
    <t>1412449567</t>
  </si>
  <si>
    <t>24-M</t>
  </si>
  <si>
    <t>Montáže vzduchotechnických zařízení</t>
  </si>
  <si>
    <t>273</t>
  </si>
  <si>
    <t>D+M ODVĚTRÁNÍ WC A KOUPELNY V BYTĚ 2.NP VLEVO</t>
  </si>
  <si>
    <t>-139166780</t>
  </si>
  <si>
    <t>46-M</t>
  </si>
  <si>
    <t>Zemní práce při extr.mont.pracích</t>
  </si>
  <si>
    <t>274</t>
  </si>
  <si>
    <t>460150543</t>
  </si>
  <si>
    <t>Hloubení zapažených i nezapažených kabelových rýh ručně včetně urovnání dna s přemístěním výkopku do vzdálenosti 3 m od okraje jámy nebo naložením na dopravní prostředek šířky 60 cm, hloubky 90 cm, v hornině třídy 3</t>
  </si>
  <si>
    <t>-2140256529</t>
  </si>
  <si>
    <t xml:space="preserve">Poznámka k souboru cen:_x000D_
1. Ceny hloubení rýh v hornině třídy 6 a 7 se oceňují cenami souboru cen 460 20- . Hloubení nezapažených kabelových rýh strojně. </t>
  </si>
  <si>
    <t>"PRO KABEL" 38</t>
  </si>
  <si>
    <t>"PRO ZEMNÍCÍ PÁSEK HROMOSVODU" (1+17,75+1)*2</t>
  </si>
  <si>
    <t>(1+15,3+1)*2</t>
  </si>
  <si>
    <t>275</t>
  </si>
  <si>
    <t>460490014</t>
  </si>
  <si>
    <t>Krytí kabelů, spojek, koncovek a odbočnic kabelů výstražnou fólií z PVC včetně vyrovnání povrchu rýhy, rozvinutí a uložení fólie do rýhy, fólie šířky do 40cm</t>
  </si>
  <si>
    <t>-1768497942</t>
  </si>
  <si>
    <t>276</t>
  </si>
  <si>
    <t>460560543</t>
  </si>
  <si>
    <t>Zásyp kabelových rýh ručně s uložením výkopku ve vrstvách včetně zhutnění a urovnání povrchu šířky 60 cm hloubky 90 cm, v hornině třídy 3</t>
  </si>
  <si>
    <t>-1923488914</t>
  </si>
  <si>
    <t>VRN</t>
  </si>
  <si>
    <t>Vedlejší rozpočtové náklady</t>
  </si>
  <si>
    <t>VRN3</t>
  </si>
  <si>
    <t>Zařízení staveniště</t>
  </si>
  <si>
    <t>277</t>
  </si>
  <si>
    <t>032002000</t>
  </si>
  <si>
    <t>Vybavení staveniště</t>
  </si>
  <si>
    <t>1024</t>
  </si>
  <si>
    <t>174356199</t>
  </si>
  <si>
    <t>278</t>
  </si>
  <si>
    <t>034002000</t>
  </si>
  <si>
    <t>Zabezpečení staveniště</t>
  </si>
  <si>
    <t>-1161007032</t>
  </si>
  <si>
    <t>VRN7</t>
  </si>
  <si>
    <t>Provozní vlivy</t>
  </si>
  <si>
    <t>279</t>
  </si>
  <si>
    <t>071002000</t>
  </si>
  <si>
    <t>Provoz investora, třetích osob</t>
  </si>
  <si>
    <t>526488309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</si>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</sst>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6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6"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32"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5"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6"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3"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4"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7" xfId="0" applyFont="1" applyBorder="1" applyAlignment="1" applyProtection="1">
      <alignment horizontal="center" vertical="center"/>
      <protection locked="0"/>
    </xf>
    <xf numFmtId="49" fontId="0" fillId="0" borderId="27" xfId="0" applyNumberFormat="1" applyFont="1" applyBorder="1" applyAlignment="1" applyProtection="1">
      <alignment horizontal="left" vertical="center" wrapText="1"/>
      <protection locked="0"/>
    </xf>
    <xf numFmtId="0" fontId="0" fillId="0" borderId="27" xfId="0" applyFont="1" applyBorder="1" applyAlignment="1" applyProtection="1">
      <alignment horizontal="left" vertical="center" wrapText="1"/>
      <protection locked="0"/>
    </xf>
    <xf numFmtId="0" fontId="0" fillId="0" borderId="27" xfId="0" applyFont="1" applyBorder="1" applyAlignment="1" applyProtection="1">
      <alignment horizontal="center" vertical="center" wrapText="1"/>
      <protection locked="0"/>
    </xf>
    <xf numFmtId="167" fontId="0" fillId="0" borderId="27" xfId="0" applyNumberFormat="1" applyFont="1" applyBorder="1" applyAlignment="1" applyProtection="1">
      <alignment vertical="center"/>
      <protection locked="0"/>
    </xf>
    <xf numFmtId="4" fontId="0" fillId="4"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protection locked="0"/>
    </xf>
    <xf numFmtId="0" fontId="1" fillId="4" borderId="27"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38" fillId="0" borderId="27" xfId="0" applyFont="1" applyBorder="1" applyAlignment="1" applyProtection="1">
      <alignment horizontal="center" vertical="center"/>
      <protection locked="0"/>
    </xf>
    <xf numFmtId="49" fontId="38" fillId="0" borderId="27" xfId="0" applyNumberFormat="1" applyFont="1" applyBorder="1" applyAlignment="1" applyProtection="1">
      <alignment horizontal="left" vertical="center" wrapText="1"/>
      <protection locked="0"/>
    </xf>
    <xf numFmtId="0" fontId="38" fillId="0" borderId="27" xfId="0" applyFont="1" applyBorder="1" applyAlignment="1" applyProtection="1">
      <alignment horizontal="left" vertical="center" wrapText="1"/>
      <protection locked="0"/>
    </xf>
    <xf numFmtId="0" fontId="38" fillId="0" borderId="27" xfId="0" applyFont="1" applyBorder="1" applyAlignment="1" applyProtection="1">
      <alignment horizontal="center" vertical="center" wrapText="1"/>
      <protection locked="0"/>
    </xf>
    <xf numFmtId="167" fontId="38" fillId="0" borderId="27" xfId="0" applyNumberFormat="1" applyFont="1" applyBorder="1" applyAlignment="1" applyProtection="1">
      <alignment vertical="center"/>
      <protection locked="0"/>
    </xf>
    <xf numFmtId="4" fontId="38" fillId="4" borderId="27" xfId="0" applyNumberFormat="1" applyFont="1" applyFill="1" applyBorder="1" applyAlignment="1" applyProtection="1">
      <alignment vertical="center"/>
      <protection locked="0"/>
    </xf>
    <xf numFmtId="4" fontId="38" fillId="0" borderId="27" xfId="0" applyNumberFormat="1" applyFont="1" applyBorder="1" applyAlignment="1" applyProtection="1">
      <alignment vertical="center"/>
      <protection locked="0"/>
    </xf>
    <xf numFmtId="0" fontId="38" fillId="0" borderId="5" xfId="0" applyFont="1" applyBorder="1" applyAlignment="1">
      <alignment vertical="center"/>
    </xf>
    <xf numFmtId="0" fontId="38" fillId="4" borderId="27"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167" fontId="0" fillId="4" borderId="27" xfId="0" applyNumberFormat="1" applyFont="1" applyFill="1" applyBorder="1" applyAlignment="1" applyProtection="1">
      <alignment vertical="center"/>
      <protection locked="0"/>
    </xf>
    <xf numFmtId="0" fontId="1" fillId="0" borderId="23" xfId="0" applyFont="1" applyBorder="1" applyAlignment="1">
      <alignment horizontal="center" vertical="center"/>
    </xf>
    <xf numFmtId="0" fontId="0" fillId="0" borderId="23" xfId="0" applyFont="1" applyBorder="1" applyAlignment="1">
      <alignment vertical="center"/>
    </xf>
    <xf numFmtId="166" fontId="1" fillId="0" borderId="23" xfId="0" applyNumberFormat="1" applyFont="1" applyBorder="1" applyAlignment="1">
      <alignment vertical="center"/>
    </xf>
    <xf numFmtId="166" fontId="1" fillId="0" borderId="24" xfId="0" applyNumberFormat="1" applyFont="1" applyBorder="1" applyAlignment="1">
      <alignment vertical="center"/>
    </xf>
    <xf numFmtId="0" fontId="0" fillId="0" borderId="0" xfId="0" applyAlignment="1" applyProtection="1">
      <alignment vertical="top"/>
      <protection locked="0"/>
    </xf>
    <xf numFmtId="0" fontId="39" fillId="0" borderId="28" xfId="0" applyFont="1" applyBorder="1" applyAlignment="1" applyProtection="1">
      <alignment vertical="center" wrapText="1"/>
      <protection locked="0"/>
    </xf>
    <xf numFmtId="0" fontId="39" fillId="0" borderId="29" xfId="0" applyFont="1" applyBorder="1" applyAlignment="1" applyProtection="1">
      <alignment vertical="center" wrapText="1"/>
      <protection locked="0"/>
    </xf>
    <xf numFmtId="0" fontId="39" fillId="0" borderId="30" xfId="0" applyFont="1" applyBorder="1" applyAlignment="1" applyProtection="1">
      <alignment vertical="center" wrapText="1"/>
      <protection locked="0"/>
    </xf>
    <xf numFmtId="0" fontId="39" fillId="0" borderId="31" xfId="0" applyFont="1" applyBorder="1" applyAlignment="1" applyProtection="1">
      <alignment horizontal="center" vertical="center" wrapText="1"/>
      <protection locked="0"/>
    </xf>
    <xf numFmtId="0" fontId="39" fillId="0" borderId="32" xfId="0" applyFont="1" applyBorder="1" applyAlignment="1" applyProtection="1">
      <alignment horizontal="center" vertical="center" wrapText="1"/>
      <protection locked="0"/>
    </xf>
    <xf numFmtId="0" fontId="39" fillId="0" borderId="31" xfId="0" applyFont="1" applyBorder="1" applyAlignment="1" applyProtection="1">
      <alignment vertical="center" wrapText="1"/>
      <protection locked="0"/>
    </xf>
    <xf numFmtId="0" fontId="39" fillId="0" borderId="32"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2" fillId="0" borderId="31"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2" fillId="0" borderId="1" xfId="0" applyFont="1" applyBorder="1" applyAlignment="1" applyProtection="1">
      <alignment vertical="center"/>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vertical="center" wrapText="1"/>
      <protection locked="0"/>
    </xf>
    <xf numFmtId="0" fontId="39" fillId="0" borderId="34" xfId="0" applyFont="1" applyBorder="1" applyAlignment="1" applyProtection="1">
      <alignment vertical="center" wrapText="1"/>
      <protection locked="0"/>
    </xf>
    <xf numFmtId="0" fontId="43" fillId="0" borderId="33" xfId="0" applyFont="1" applyBorder="1" applyAlignment="1" applyProtection="1">
      <alignment vertical="center" wrapText="1"/>
      <protection locked="0"/>
    </xf>
    <xf numFmtId="0" fontId="39" fillId="0" borderId="35" xfId="0" applyFont="1" applyBorder="1" applyAlignment="1" applyProtection="1">
      <alignment vertical="center" wrapText="1"/>
      <protection locked="0"/>
    </xf>
    <xf numFmtId="0" fontId="39" fillId="0" borderId="1"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28" xfId="0" applyFont="1" applyBorder="1" applyAlignment="1" applyProtection="1">
      <alignment horizontal="left" vertical="center"/>
      <protection locked="0"/>
    </xf>
    <xf numFmtId="0" fontId="39" fillId="0" borderId="29" xfId="0" applyFont="1" applyBorder="1" applyAlignment="1" applyProtection="1">
      <alignment horizontal="left" vertical="center"/>
      <protection locked="0"/>
    </xf>
    <xf numFmtId="0" fontId="39" fillId="0" borderId="30" xfId="0" applyFont="1" applyBorder="1" applyAlignment="1" applyProtection="1">
      <alignment horizontal="left" vertical="center"/>
      <protection locked="0"/>
    </xf>
    <xf numFmtId="0" fontId="39" fillId="0" borderId="31" xfId="0" applyFont="1" applyBorder="1" applyAlignment="1" applyProtection="1">
      <alignment horizontal="left" vertical="center"/>
      <protection locked="0"/>
    </xf>
    <xf numFmtId="0" fontId="39" fillId="0" borderId="32"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1" fillId="0" borderId="33" xfId="0" applyFont="1" applyBorder="1" applyAlignment="1" applyProtection="1">
      <alignment horizontal="center" vertical="center"/>
      <protection locked="0"/>
    </xf>
    <xf numFmtId="0" fontId="44" fillId="0" borderId="33"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1" xfId="0" applyFont="1" applyBorder="1" applyAlignment="1" applyProtection="1">
      <alignment horizontal="center" vertical="center"/>
      <protection locked="0"/>
    </xf>
    <xf numFmtId="0" fontId="42" fillId="0" borderId="31" xfId="0" applyFont="1" applyBorder="1" applyAlignment="1" applyProtection="1">
      <alignment horizontal="left" vertical="center"/>
      <protection locked="0"/>
    </xf>
    <xf numFmtId="0" fontId="42" fillId="0" borderId="1" xfId="0" applyFont="1" applyFill="1" applyBorder="1" applyAlignment="1" applyProtection="1">
      <alignment horizontal="left" vertical="center"/>
      <protection locked="0"/>
    </xf>
    <xf numFmtId="0" fontId="42" fillId="0" borderId="1" xfId="0" applyFont="1" applyFill="1" applyBorder="1" applyAlignment="1" applyProtection="1">
      <alignment horizontal="center" vertical="center"/>
      <protection locked="0"/>
    </xf>
    <xf numFmtId="0" fontId="39" fillId="0" borderId="34" xfId="0" applyFont="1" applyBorder="1" applyAlignment="1" applyProtection="1">
      <alignment horizontal="left" vertical="center"/>
      <protection locked="0"/>
    </xf>
    <xf numFmtId="0" fontId="43" fillId="0" borderId="33" xfId="0" applyFont="1" applyBorder="1" applyAlignment="1" applyProtection="1">
      <alignment horizontal="left" vertical="center"/>
      <protection locked="0"/>
    </xf>
    <xf numFmtId="0" fontId="39" fillId="0" borderId="35"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2"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39" fillId="0" borderId="28" xfId="0" applyFont="1" applyBorder="1" applyAlignment="1" applyProtection="1">
      <alignment horizontal="left"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9" fillId="0" borderId="31"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44" fillId="0" borderId="31"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2" fillId="0" borderId="31"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protection locked="0"/>
    </xf>
    <xf numFmtId="0" fontId="42" fillId="0" borderId="34"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35" xfId="0" applyFont="1" applyBorder="1" applyAlignment="1" applyProtection="1">
      <alignment horizontal="left"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center" vertical="top"/>
      <protection locked="0"/>
    </xf>
    <xf numFmtId="0" fontId="42" fillId="0" borderId="34" xfId="0" applyFont="1" applyBorder="1" applyAlignment="1" applyProtection="1">
      <alignment horizontal="left" vertical="center"/>
      <protection locked="0"/>
    </xf>
    <xf numFmtId="0" fontId="42" fillId="0" borderId="35" xfId="0" applyFont="1" applyBorder="1" applyAlignment="1" applyProtection="1">
      <alignment horizontal="left" vertical="center"/>
      <protection locked="0"/>
    </xf>
    <xf numFmtId="0" fontId="44" fillId="0" borderId="0" xfId="0" applyFont="1" applyAlignment="1" applyProtection="1">
      <alignment vertical="center"/>
      <protection locked="0"/>
    </xf>
    <xf numFmtId="0" fontId="41" fillId="0" borderId="1" xfId="0" applyFont="1" applyBorder="1" applyAlignment="1" applyProtection="1">
      <alignment vertical="center"/>
      <protection locked="0"/>
    </xf>
    <xf numFmtId="0" fontId="44" fillId="0" borderId="33" xfId="0" applyFont="1" applyBorder="1" applyAlignment="1" applyProtection="1">
      <alignment vertical="center"/>
      <protection locked="0"/>
    </xf>
    <xf numFmtId="0" fontId="41" fillId="0" borderId="33" xfId="0" applyFont="1" applyBorder="1" applyAlignment="1" applyProtection="1">
      <alignment vertical="center"/>
      <protection locked="0"/>
    </xf>
    <xf numFmtId="0" fontId="0" fillId="0" borderId="1" xfId="0" applyBorder="1" applyAlignment="1" applyProtection="1">
      <alignment vertical="top"/>
      <protection locked="0"/>
    </xf>
    <xf numFmtId="49" fontId="42" fillId="0" borderId="1" xfId="0" applyNumberFormat="1" applyFont="1" applyBorder="1" applyAlignment="1" applyProtection="1">
      <alignment horizontal="left" vertical="center"/>
      <protection locked="0"/>
    </xf>
    <xf numFmtId="0" fontId="0" fillId="0" borderId="33" xfId="0" applyBorder="1" applyAlignment="1" applyProtection="1">
      <alignment vertical="top"/>
      <protection locked="0"/>
    </xf>
    <xf numFmtId="0" fontId="41" fillId="0" borderId="33" xfId="0" applyFont="1" applyBorder="1" applyAlignment="1" applyProtection="1">
      <alignment horizontal="left"/>
      <protection locked="0"/>
    </xf>
    <xf numFmtId="0" fontId="44" fillId="0" borderId="33" xfId="0" applyFont="1" applyBorder="1" applyAlignment="1" applyProtection="1">
      <protection locked="0"/>
    </xf>
    <xf numFmtId="0" fontId="39" fillId="0" borderId="31" xfId="0" applyFont="1" applyBorder="1" applyAlignment="1" applyProtection="1">
      <alignment vertical="top"/>
      <protection locked="0"/>
    </xf>
    <xf numFmtId="0" fontId="39" fillId="0" borderId="32" xfId="0" applyFont="1" applyBorder="1" applyAlignment="1" applyProtection="1">
      <alignment vertical="top"/>
      <protection locked="0"/>
    </xf>
    <xf numFmtId="0" fontId="39" fillId="0" borderId="1" xfId="0" applyFont="1" applyBorder="1" applyAlignment="1" applyProtection="1">
      <alignment horizontal="center" vertical="center"/>
      <protection locked="0"/>
    </xf>
    <xf numFmtId="0" fontId="39" fillId="0" borderId="1" xfId="0" applyFont="1" applyBorder="1" applyAlignment="1" applyProtection="1">
      <alignment horizontal="left" vertical="top"/>
      <protection locked="0"/>
    </xf>
    <xf numFmtId="0" fontId="39" fillId="0" borderId="34" xfId="0" applyFont="1" applyBorder="1" applyAlignment="1" applyProtection="1">
      <alignment vertical="top"/>
      <protection locked="0"/>
    </xf>
    <xf numFmtId="0" fontId="39" fillId="0" borderId="33" xfId="0" applyFont="1" applyBorder="1" applyAlignment="1" applyProtection="1">
      <alignment vertical="top"/>
      <protection locked="0"/>
    </xf>
    <xf numFmtId="0" fontId="39" fillId="0" borderId="35"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16" fillId="3"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2"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0" fillId="0" borderId="1" xfId="0" applyFont="1" applyBorder="1" applyAlignment="1" applyProtection="1">
      <alignment horizontal="center"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wrapText="1"/>
      <protection locked="0"/>
    </xf>
    <xf numFmtId="49" fontId="42"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center" vertical="center"/>
      <protection locked="0"/>
    </xf>
    <xf numFmtId="0" fontId="41" fillId="0" borderId="33" xfId="0" applyFont="1" applyBorder="1" applyAlignment="1" applyProtection="1">
      <alignment horizontal="left"/>
      <protection locked="0"/>
    </xf>
    <xf numFmtId="0" fontId="41" fillId="0" borderId="33"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31" activePane="bottomLeft" state="frozen"/>
      <selection pane="bottomLeft" activeCell="AO61" sqref="AO61"/>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39" t="s">
        <v>8</v>
      </c>
      <c r="AS2" s="340"/>
      <c r="AT2" s="340"/>
      <c r="AU2" s="340"/>
      <c r="AV2" s="340"/>
      <c r="AW2" s="340"/>
      <c r="AX2" s="340"/>
      <c r="AY2" s="340"/>
      <c r="AZ2" s="340"/>
      <c r="BA2" s="340"/>
      <c r="BB2" s="340"/>
      <c r="BC2" s="340"/>
      <c r="BD2" s="340"/>
      <c r="BE2" s="340"/>
      <c r="BS2" s="24" t="s">
        <v>9</v>
      </c>
      <c r="BT2" s="24" t="s">
        <v>10</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9</v>
      </c>
      <c r="BT3" s="24" t="s">
        <v>11</v>
      </c>
    </row>
    <row r="4" spans="1:74" ht="36.950000000000003" customHeight="1">
      <c r="B4" s="28"/>
      <c r="C4" s="29"/>
      <c r="D4" s="30" t="s">
        <v>12</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13</v>
      </c>
      <c r="BE4" s="33" t="s">
        <v>14</v>
      </c>
      <c r="BS4" s="24" t="s">
        <v>15</v>
      </c>
    </row>
    <row r="5" spans="1:74" ht="14.45" customHeight="1">
      <c r="B5" s="28"/>
      <c r="C5" s="29"/>
      <c r="D5" s="34" t="s">
        <v>16</v>
      </c>
      <c r="E5" s="29"/>
      <c r="F5" s="29"/>
      <c r="G5" s="29"/>
      <c r="H5" s="29"/>
      <c r="I5" s="29"/>
      <c r="J5" s="29"/>
      <c r="K5" s="313" t="s">
        <v>17</v>
      </c>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29"/>
      <c r="AQ5" s="31"/>
      <c r="BE5" s="311" t="s">
        <v>18</v>
      </c>
      <c r="BS5" s="24" t="s">
        <v>9</v>
      </c>
    </row>
    <row r="6" spans="1:74" ht="36.950000000000003" customHeight="1">
      <c r="B6" s="28"/>
      <c r="C6" s="29"/>
      <c r="D6" s="36" t="s">
        <v>19</v>
      </c>
      <c r="E6" s="29"/>
      <c r="F6" s="29"/>
      <c r="G6" s="29"/>
      <c r="H6" s="29"/>
      <c r="I6" s="29"/>
      <c r="J6" s="29"/>
      <c r="K6" s="315" t="s">
        <v>20</v>
      </c>
      <c r="L6" s="314"/>
      <c r="M6" s="314"/>
      <c r="N6" s="314"/>
      <c r="O6" s="314"/>
      <c r="P6" s="314"/>
      <c r="Q6" s="314"/>
      <c r="R6" s="314"/>
      <c r="S6" s="314"/>
      <c r="T6" s="314"/>
      <c r="U6" s="314"/>
      <c r="V6" s="314"/>
      <c r="W6" s="314"/>
      <c r="X6" s="314"/>
      <c r="Y6" s="314"/>
      <c r="Z6" s="314"/>
      <c r="AA6" s="314"/>
      <c r="AB6" s="314"/>
      <c r="AC6" s="314"/>
      <c r="AD6" s="314"/>
      <c r="AE6" s="314"/>
      <c r="AF6" s="314"/>
      <c r="AG6" s="314"/>
      <c r="AH6" s="314"/>
      <c r="AI6" s="314"/>
      <c r="AJ6" s="314"/>
      <c r="AK6" s="314"/>
      <c r="AL6" s="314"/>
      <c r="AM6" s="314"/>
      <c r="AN6" s="314"/>
      <c r="AO6" s="314"/>
      <c r="AP6" s="29"/>
      <c r="AQ6" s="31"/>
      <c r="BE6" s="312"/>
      <c r="BS6" s="24" t="s">
        <v>9</v>
      </c>
    </row>
    <row r="7" spans="1:74" ht="14.45" customHeight="1">
      <c r="B7" s="28"/>
      <c r="C7" s="29"/>
      <c r="D7" s="37" t="s">
        <v>21</v>
      </c>
      <c r="E7" s="29"/>
      <c r="F7" s="29"/>
      <c r="G7" s="29"/>
      <c r="H7" s="29"/>
      <c r="I7" s="29"/>
      <c r="J7" s="29"/>
      <c r="K7" s="35" t="s">
        <v>5</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22</v>
      </c>
      <c r="AL7" s="29"/>
      <c r="AM7" s="29"/>
      <c r="AN7" s="35" t="s">
        <v>5</v>
      </c>
      <c r="AO7" s="29"/>
      <c r="AP7" s="29"/>
      <c r="AQ7" s="31"/>
      <c r="BE7" s="312"/>
      <c r="BS7" s="24" t="s">
        <v>9</v>
      </c>
    </row>
    <row r="8" spans="1:74" ht="14.45" customHeight="1">
      <c r="B8" s="28"/>
      <c r="C8" s="29"/>
      <c r="D8" s="37"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25</v>
      </c>
      <c r="AL8" s="29"/>
      <c r="AM8" s="29"/>
      <c r="AN8" s="38" t="s">
        <v>26</v>
      </c>
      <c r="AO8" s="29"/>
      <c r="AP8" s="29"/>
      <c r="AQ8" s="31"/>
      <c r="BE8" s="312"/>
      <c r="BS8" s="24" t="s">
        <v>9</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12"/>
      <c r="BS9" s="24" t="s">
        <v>9</v>
      </c>
    </row>
    <row r="10" spans="1:74" ht="14.45" customHeight="1">
      <c r="B10" s="28"/>
      <c r="C10" s="29"/>
      <c r="D10" s="37"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28</v>
      </c>
      <c r="AL10" s="29"/>
      <c r="AM10" s="29"/>
      <c r="AN10" s="35" t="s">
        <v>5</v>
      </c>
      <c r="AO10" s="29"/>
      <c r="AP10" s="29"/>
      <c r="AQ10" s="31"/>
      <c r="BE10" s="312"/>
      <c r="BS10" s="24" t="s">
        <v>9</v>
      </c>
    </row>
    <row r="11" spans="1:74" ht="18.399999999999999" customHeight="1">
      <c r="B11" s="28"/>
      <c r="C11" s="29"/>
      <c r="D11" s="29"/>
      <c r="E11" s="35" t="s">
        <v>29</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30</v>
      </c>
      <c r="AL11" s="29"/>
      <c r="AM11" s="29"/>
      <c r="AN11" s="35" t="s">
        <v>5</v>
      </c>
      <c r="AO11" s="29"/>
      <c r="AP11" s="29"/>
      <c r="AQ11" s="31"/>
      <c r="BE11" s="312"/>
      <c r="BS11" s="24" t="s">
        <v>9</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12"/>
      <c r="BS12" s="24" t="s">
        <v>9</v>
      </c>
    </row>
    <row r="13" spans="1:74" ht="14.45" customHeight="1">
      <c r="B13" s="28"/>
      <c r="C13" s="29"/>
      <c r="D13" s="37" t="s">
        <v>31</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28</v>
      </c>
      <c r="AL13" s="29"/>
      <c r="AM13" s="29"/>
      <c r="AN13" s="39" t="s">
        <v>32</v>
      </c>
      <c r="AO13" s="29"/>
      <c r="AP13" s="29"/>
      <c r="AQ13" s="31"/>
      <c r="BE13" s="312"/>
      <c r="BS13" s="24" t="s">
        <v>9</v>
      </c>
    </row>
    <row r="14" spans="1:74" ht="15">
      <c r="B14" s="28"/>
      <c r="C14" s="29"/>
      <c r="D14" s="29"/>
      <c r="E14" s="316" t="s">
        <v>32</v>
      </c>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7" t="s">
        <v>30</v>
      </c>
      <c r="AL14" s="29"/>
      <c r="AM14" s="29"/>
      <c r="AN14" s="39" t="s">
        <v>32</v>
      </c>
      <c r="AO14" s="29"/>
      <c r="AP14" s="29"/>
      <c r="AQ14" s="31"/>
      <c r="BE14" s="312"/>
      <c r="BS14" s="24" t="s">
        <v>9</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12"/>
      <c r="BS15" s="24" t="s">
        <v>6</v>
      </c>
    </row>
    <row r="16" spans="1:74" ht="14.45" customHeight="1">
      <c r="B16" s="28"/>
      <c r="C16" s="29"/>
      <c r="D16" s="37" t="s">
        <v>33</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28</v>
      </c>
      <c r="AL16" s="29"/>
      <c r="AM16" s="29"/>
      <c r="AN16" s="35" t="s">
        <v>5</v>
      </c>
      <c r="AO16" s="29"/>
      <c r="AP16" s="29"/>
      <c r="AQ16" s="31"/>
      <c r="BE16" s="312"/>
      <c r="BS16" s="24" t="s">
        <v>6</v>
      </c>
    </row>
    <row r="17" spans="2:71" ht="18.399999999999999" customHeight="1">
      <c r="B17" s="28"/>
      <c r="C17" s="29"/>
      <c r="D17" s="29"/>
      <c r="E17" s="35" t="s">
        <v>34</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30</v>
      </c>
      <c r="AL17" s="29"/>
      <c r="AM17" s="29"/>
      <c r="AN17" s="35" t="s">
        <v>5</v>
      </c>
      <c r="AO17" s="29"/>
      <c r="AP17" s="29"/>
      <c r="AQ17" s="31"/>
      <c r="BE17" s="312"/>
      <c r="BS17" s="24" t="s">
        <v>35</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12"/>
      <c r="BS18" s="24" t="s">
        <v>9</v>
      </c>
    </row>
    <row r="19" spans="2:71" ht="14.45" customHeight="1">
      <c r="B19" s="28"/>
      <c r="C19" s="29"/>
      <c r="D19" s="37" t="s">
        <v>36</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12"/>
      <c r="BS19" s="24" t="s">
        <v>9</v>
      </c>
    </row>
    <row r="20" spans="2:71" ht="57" customHeight="1">
      <c r="B20" s="28"/>
      <c r="C20" s="29"/>
      <c r="D20" s="29"/>
      <c r="E20" s="318" t="s">
        <v>37</v>
      </c>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8"/>
      <c r="AL20" s="318"/>
      <c r="AM20" s="318"/>
      <c r="AN20" s="318"/>
      <c r="AO20" s="29"/>
      <c r="AP20" s="29"/>
      <c r="AQ20" s="31"/>
      <c r="BE20" s="312"/>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12"/>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12"/>
    </row>
    <row r="23" spans="2:71" s="1" customFormat="1" ht="25.9" customHeight="1">
      <c r="B23" s="41"/>
      <c r="C23" s="42"/>
      <c r="D23" s="43" t="s">
        <v>38</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19">
        <f>ROUND(AG51,2)</f>
        <v>0</v>
      </c>
      <c r="AL23" s="320"/>
      <c r="AM23" s="320"/>
      <c r="AN23" s="320"/>
      <c r="AO23" s="320"/>
      <c r="AP23" s="42"/>
      <c r="AQ23" s="45"/>
      <c r="BE23" s="312"/>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12"/>
    </row>
    <row r="25" spans="2:71" s="1" customFormat="1">
      <c r="B25" s="41"/>
      <c r="C25" s="42"/>
      <c r="D25" s="42"/>
      <c r="E25" s="42"/>
      <c r="F25" s="42"/>
      <c r="G25" s="42"/>
      <c r="H25" s="42"/>
      <c r="I25" s="42"/>
      <c r="J25" s="42"/>
      <c r="K25" s="42"/>
      <c r="L25" s="321" t="s">
        <v>39</v>
      </c>
      <c r="M25" s="321"/>
      <c r="N25" s="321"/>
      <c r="O25" s="321"/>
      <c r="P25" s="42"/>
      <c r="Q25" s="42"/>
      <c r="R25" s="42"/>
      <c r="S25" s="42"/>
      <c r="T25" s="42"/>
      <c r="U25" s="42"/>
      <c r="V25" s="42"/>
      <c r="W25" s="321" t="s">
        <v>40</v>
      </c>
      <c r="X25" s="321"/>
      <c r="Y25" s="321"/>
      <c r="Z25" s="321"/>
      <c r="AA25" s="321"/>
      <c r="AB25" s="321"/>
      <c r="AC25" s="321"/>
      <c r="AD25" s="321"/>
      <c r="AE25" s="321"/>
      <c r="AF25" s="42"/>
      <c r="AG25" s="42"/>
      <c r="AH25" s="42"/>
      <c r="AI25" s="42"/>
      <c r="AJ25" s="42"/>
      <c r="AK25" s="321" t="s">
        <v>41</v>
      </c>
      <c r="AL25" s="321"/>
      <c r="AM25" s="321"/>
      <c r="AN25" s="321"/>
      <c r="AO25" s="321"/>
      <c r="AP25" s="42"/>
      <c r="AQ25" s="45"/>
      <c r="BE25" s="312"/>
    </row>
    <row r="26" spans="2:71" s="2" customFormat="1" ht="14.45" customHeight="1">
      <c r="B26" s="47"/>
      <c r="C26" s="48"/>
      <c r="D26" s="49" t="s">
        <v>42</v>
      </c>
      <c r="E26" s="48"/>
      <c r="F26" s="49" t="s">
        <v>43</v>
      </c>
      <c r="G26" s="48"/>
      <c r="H26" s="48"/>
      <c r="I26" s="48"/>
      <c r="J26" s="48"/>
      <c r="K26" s="48"/>
      <c r="L26" s="322">
        <v>0.21</v>
      </c>
      <c r="M26" s="323"/>
      <c r="N26" s="323"/>
      <c r="O26" s="323"/>
      <c r="P26" s="48"/>
      <c r="Q26" s="48"/>
      <c r="R26" s="48"/>
      <c r="S26" s="48"/>
      <c r="T26" s="48"/>
      <c r="U26" s="48"/>
      <c r="V26" s="48"/>
      <c r="W26" s="324">
        <f>ROUND(AZ51,2)</f>
        <v>0</v>
      </c>
      <c r="X26" s="323"/>
      <c r="Y26" s="323"/>
      <c r="Z26" s="323"/>
      <c r="AA26" s="323"/>
      <c r="AB26" s="323"/>
      <c r="AC26" s="323"/>
      <c r="AD26" s="323"/>
      <c r="AE26" s="323"/>
      <c r="AF26" s="48"/>
      <c r="AG26" s="48"/>
      <c r="AH26" s="48"/>
      <c r="AI26" s="48"/>
      <c r="AJ26" s="48"/>
      <c r="AK26" s="324">
        <f>ROUND(AV51,2)</f>
        <v>0</v>
      </c>
      <c r="AL26" s="323"/>
      <c r="AM26" s="323"/>
      <c r="AN26" s="323"/>
      <c r="AO26" s="323"/>
      <c r="AP26" s="48"/>
      <c r="AQ26" s="50"/>
      <c r="BE26" s="312"/>
    </row>
    <row r="27" spans="2:71" s="2" customFormat="1" ht="14.45" customHeight="1">
      <c r="B27" s="47"/>
      <c r="C27" s="48"/>
      <c r="D27" s="48"/>
      <c r="E27" s="48"/>
      <c r="F27" s="49" t="s">
        <v>44</v>
      </c>
      <c r="G27" s="48"/>
      <c r="H27" s="48"/>
      <c r="I27" s="48"/>
      <c r="J27" s="48"/>
      <c r="K27" s="48"/>
      <c r="L27" s="322">
        <v>0.15</v>
      </c>
      <c r="M27" s="323"/>
      <c r="N27" s="323"/>
      <c r="O27" s="323"/>
      <c r="P27" s="48"/>
      <c r="Q27" s="48"/>
      <c r="R27" s="48"/>
      <c r="S27" s="48"/>
      <c r="T27" s="48"/>
      <c r="U27" s="48"/>
      <c r="V27" s="48"/>
      <c r="W27" s="324">
        <f>ROUND(BA51,2)</f>
        <v>0</v>
      </c>
      <c r="X27" s="323"/>
      <c r="Y27" s="323"/>
      <c r="Z27" s="323"/>
      <c r="AA27" s="323"/>
      <c r="AB27" s="323"/>
      <c r="AC27" s="323"/>
      <c r="AD27" s="323"/>
      <c r="AE27" s="323"/>
      <c r="AF27" s="48"/>
      <c r="AG27" s="48"/>
      <c r="AH27" s="48"/>
      <c r="AI27" s="48"/>
      <c r="AJ27" s="48"/>
      <c r="AK27" s="324">
        <f>ROUND(AW51,2)</f>
        <v>0</v>
      </c>
      <c r="AL27" s="323"/>
      <c r="AM27" s="323"/>
      <c r="AN27" s="323"/>
      <c r="AO27" s="323"/>
      <c r="AP27" s="48"/>
      <c r="AQ27" s="50"/>
      <c r="BE27" s="312"/>
    </row>
    <row r="28" spans="2:71" s="2" customFormat="1" ht="14.45" hidden="1" customHeight="1">
      <c r="B28" s="47"/>
      <c r="C28" s="48"/>
      <c r="D28" s="48"/>
      <c r="E28" s="48"/>
      <c r="F28" s="49" t="s">
        <v>45</v>
      </c>
      <c r="G28" s="48"/>
      <c r="H28" s="48"/>
      <c r="I28" s="48"/>
      <c r="J28" s="48"/>
      <c r="K28" s="48"/>
      <c r="L28" s="322">
        <v>0.21</v>
      </c>
      <c r="M28" s="323"/>
      <c r="N28" s="323"/>
      <c r="O28" s="323"/>
      <c r="P28" s="48"/>
      <c r="Q28" s="48"/>
      <c r="R28" s="48"/>
      <c r="S28" s="48"/>
      <c r="T28" s="48"/>
      <c r="U28" s="48"/>
      <c r="V28" s="48"/>
      <c r="W28" s="324">
        <f>ROUND(BB51,2)</f>
        <v>0</v>
      </c>
      <c r="X28" s="323"/>
      <c r="Y28" s="323"/>
      <c r="Z28" s="323"/>
      <c r="AA28" s="323"/>
      <c r="AB28" s="323"/>
      <c r="AC28" s="323"/>
      <c r="AD28" s="323"/>
      <c r="AE28" s="323"/>
      <c r="AF28" s="48"/>
      <c r="AG28" s="48"/>
      <c r="AH28" s="48"/>
      <c r="AI28" s="48"/>
      <c r="AJ28" s="48"/>
      <c r="AK28" s="324">
        <v>0</v>
      </c>
      <c r="AL28" s="323"/>
      <c r="AM28" s="323"/>
      <c r="AN28" s="323"/>
      <c r="AO28" s="323"/>
      <c r="AP28" s="48"/>
      <c r="AQ28" s="50"/>
      <c r="BE28" s="312"/>
    </row>
    <row r="29" spans="2:71" s="2" customFormat="1" ht="14.45" hidden="1" customHeight="1">
      <c r="B29" s="47"/>
      <c r="C29" s="48"/>
      <c r="D29" s="48"/>
      <c r="E29" s="48"/>
      <c r="F29" s="49" t="s">
        <v>46</v>
      </c>
      <c r="G29" s="48"/>
      <c r="H29" s="48"/>
      <c r="I29" s="48"/>
      <c r="J29" s="48"/>
      <c r="K29" s="48"/>
      <c r="L29" s="322">
        <v>0.15</v>
      </c>
      <c r="M29" s="323"/>
      <c r="N29" s="323"/>
      <c r="O29" s="323"/>
      <c r="P29" s="48"/>
      <c r="Q29" s="48"/>
      <c r="R29" s="48"/>
      <c r="S29" s="48"/>
      <c r="T29" s="48"/>
      <c r="U29" s="48"/>
      <c r="V29" s="48"/>
      <c r="W29" s="324">
        <f>ROUND(BC51,2)</f>
        <v>0</v>
      </c>
      <c r="X29" s="323"/>
      <c r="Y29" s="323"/>
      <c r="Z29" s="323"/>
      <c r="AA29" s="323"/>
      <c r="AB29" s="323"/>
      <c r="AC29" s="323"/>
      <c r="AD29" s="323"/>
      <c r="AE29" s="323"/>
      <c r="AF29" s="48"/>
      <c r="AG29" s="48"/>
      <c r="AH29" s="48"/>
      <c r="AI29" s="48"/>
      <c r="AJ29" s="48"/>
      <c r="AK29" s="324">
        <v>0</v>
      </c>
      <c r="AL29" s="323"/>
      <c r="AM29" s="323"/>
      <c r="AN29" s="323"/>
      <c r="AO29" s="323"/>
      <c r="AP29" s="48"/>
      <c r="AQ29" s="50"/>
      <c r="BE29" s="312"/>
    </row>
    <row r="30" spans="2:71" s="2" customFormat="1" ht="14.45" hidden="1" customHeight="1">
      <c r="B30" s="47"/>
      <c r="C30" s="48"/>
      <c r="D30" s="48"/>
      <c r="E30" s="48"/>
      <c r="F30" s="49" t="s">
        <v>47</v>
      </c>
      <c r="G30" s="48"/>
      <c r="H30" s="48"/>
      <c r="I30" s="48"/>
      <c r="J30" s="48"/>
      <c r="K30" s="48"/>
      <c r="L30" s="322">
        <v>0</v>
      </c>
      <c r="M30" s="323"/>
      <c r="N30" s="323"/>
      <c r="O30" s="323"/>
      <c r="P30" s="48"/>
      <c r="Q30" s="48"/>
      <c r="R30" s="48"/>
      <c r="S30" s="48"/>
      <c r="T30" s="48"/>
      <c r="U30" s="48"/>
      <c r="V30" s="48"/>
      <c r="W30" s="324">
        <f>ROUND(BD51,2)</f>
        <v>0</v>
      </c>
      <c r="X30" s="323"/>
      <c r="Y30" s="323"/>
      <c r="Z30" s="323"/>
      <c r="AA30" s="323"/>
      <c r="AB30" s="323"/>
      <c r="AC30" s="323"/>
      <c r="AD30" s="323"/>
      <c r="AE30" s="323"/>
      <c r="AF30" s="48"/>
      <c r="AG30" s="48"/>
      <c r="AH30" s="48"/>
      <c r="AI30" s="48"/>
      <c r="AJ30" s="48"/>
      <c r="AK30" s="324">
        <v>0</v>
      </c>
      <c r="AL30" s="323"/>
      <c r="AM30" s="323"/>
      <c r="AN30" s="323"/>
      <c r="AO30" s="323"/>
      <c r="AP30" s="48"/>
      <c r="AQ30" s="50"/>
      <c r="BE30" s="312"/>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12"/>
    </row>
    <row r="32" spans="2:71" s="1" customFormat="1" ht="25.9" customHeight="1">
      <c r="B32" s="41"/>
      <c r="C32" s="51"/>
      <c r="D32" s="52" t="s">
        <v>48</v>
      </c>
      <c r="E32" s="53"/>
      <c r="F32" s="53"/>
      <c r="G32" s="53"/>
      <c r="H32" s="53"/>
      <c r="I32" s="53"/>
      <c r="J32" s="53"/>
      <c r="K32" s="53"/>
      <c r="L32" s="53"/>
      <c r="M32" s="53"/>
      <c r="N32" s="53"/>
      <c r="O32" s="53"/>
      <c r="P32" s="53"/>
      <c r="Q32" s="53"/>
      <c r="R32" s="53"/>
      <c r="S32" s="53"/>
      <c r="T32" s="54" t="s">
        <v>49</v>
      </c>
      <c r="U32" s="53"/>
      <c r="V32" s="53"/>
      <c r="W32" s="53"/>
      <c r="X32" s="325" t="s">
        <v>50</v>
      </c>
      <c r="Y32" s="326"/>
      <c r="Z32" s="326"/>
      <c r="AA32" s="326"/>
      <c r="AB32" s="326"/>
      <c r="AC32" s="53"/>
      <c r="AD32" s="53"/>
      <c r="AE32" s="53"/>
      <c r="AF32" s="53"/>
      <c r="AG32" s="53"/>
      <c r="AH32" s="53"/>
      <c r="AI32" s="53"/>
      <c r="AJ32" s="53"/>
      <c r="AK32" s="327">
        <f>SUM(AK23:AK30)</f>
        <v>0</v>
      </c>
      <c r="AL32" s="326"/>
      <c r="AM32" s="326"/>
      <c r="AN32" s="326"/>
      <c r="AO32" s="328"/>
      <c r="AP32" s="51"/>
      <c r="AQ32" s="55"/>
      <c r="BE32" s="312"/>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41"/>
    </row>
    <row r="39" spans="2:56" s="1" customFormat="1" ht="36.950000000000003" customHeight="1">
      <c r="B39" s="41"/>
      <c r="C39" s="61" t="s">
        <v>51</v>
      </c>
      <c r="AR39" s="41"/>
    </row>
    <row r="40" spans="2:56" s="1" customFormat="1" ht="6.95" customHeight="1">
      <c r="B40" s="41"/>
      <c r="AR40" s="41"/>
    </row>
    <row r="41" spans="2:56" s="3" customFormat="1" ht="14.45" customHeight="1">
      <c r="B41" s="62"/>
      <c r="C41" s="63" t="s">
        <v>16</v>
      </c>
      <c r="L41" s="3" t="str">
        <f>K5</f>
        <v>201903</v>
      </c>
      <c r="AR41" s="62"/>
    </row>
    <row r="42" spans="2:56" s="4" customFormat="1" ht="36.950000000000003" customHeight="1">
      <c r="B42" s="64"/>
      <c r="C42" s="65" t="s">
        <v>19</v>
      </c>
      <c r="L42" s="346" t="str">
        <f>K6</f>
        <v>Stavební úprava Brtev č.p. 78, st.p.č. 90</v>
      </c>
      <c r="M42" s="347"/>
      <c r="N42" s="347"/>
      <c r="O42" s="347"/>
      <c r="P42" s="347"/>
      <c r="Q42" s="347"/>
      <c r="R42" s="347"/>
      <c r="S42" s="347"/>
      <c r="T42" s="347"/>
      <c r="U42" s="347"/>
      <c r="V42" s="347"/>
      <c r="W42" s="347"/>
      <c r="X42" s="347"/>
      <c r="Y42" s="347"/>
      <c r="Z42" s="347"/>
      <c r="AA42" s="347"/>
      <c r="AB42" s="347"/>
      <c r="AC42" s="347"/>
      <c r="AD42" s="347"/>
      <c r="AE42" s="347"/>
      <c r="AF42" s="347"/>
      <c r="AG42" s="347"/>
      <c r="AH42" s="347"/>
      <c r="AI42" s="347"/>
      <c r="AJ42" s="347"/>
      <c r="AK42" s="347"/>
      <c r="AL42" s="347"/>
      <c r="AM42" s="347"/>
      <c r="AN42" s="347"/>
      <c r="AO42" s="347"/>
      <c r="AR42" s="64"/>
    </row>
    <row r="43" spans="2:56" s="1" customFormat="1" ht="6.95" customHeight="1">
      <c r="B43" s="41"/>
      <c r="AR43" s="41"/>
    </row>
    <row r="44" spans="2:56" s="1" customFormat="1" ht="15">
      <c r="B44" s="41"/>
      <c r="C44" s="63" t="s">
        <v>23</v>
      </c>
      <c r="L44" s="66" t="str">
        <f>IF(K8="","",K8)</f>
        <v>Brtev</v>
      </c>
      <c r="AI44" s="63" t="s">
        <v>25</v>
      </c>
      <c r="AM44" s="329" t="str">
        <f>IF(AN8= "","",AN8)</f>
        <v>20. 1. 2019</v>
      </c>
      <c r="AN44" s="329"/>
      <c r="AR44" s="41"/>
    </row>
    <row r="45" spans="2:56" s="1" customFormat="1" ht="6.95" customHeight="1">
      <c r="B45" s="41"/>
      <c r="AR45" s="41"/>
    </row>
    <row r="46" spans="2:56" s="1" customFormat="1" ht="15">
      <c r="B46" s="41"/>
      <c r="C46" s="63" t="s">
        <v>27</v>
      </c>
      <c r="L46" s="3" t="str">
        <f>IF(E11= "","",E11)</f>
        <v>Msto Lázně Bělohrad</v>
      </c>
      <c r="AI46" s="63" t="s">
        <v>33</v>
      </c>
      <c r="AM46" s="330" t="str">
        <f>IF(E17="","",E17)</f>
        <v>Česká Obchodní a Stavební Společnost s.r.o.</v>
      </c>
      <c r="AN46" s="330"/>
      <c r="AO46" s="330"/>
      <c r="AP46" s="330"/>
      <c r="AR46" s="41"/>
      <c r="AS46" s="331" t="s">
        <v>52</v>
      </c>
      <c r="AT46" s="332"/>
      <c r="AU46" s="68"/>
      <c r="AV46" s="68"/>
      <c r="AW46" s="68"/>
      <c r="AX46" s="68"/>
      <c r="AY46" s="68"/>
      <c r="AZ46" s="68"/>
      <c r="BA46" s="68"/>
      <c r="BB46" s="68"/>
      <c r="BC46" s="68"/>
      <c r="BD46" s="69"/>
    </row>
    <row r="47" spans="2:56" s="1" customFormat="1" ht="15">
      <c r="B47" s="41"/>
      <c r="C47" s="63" t="s">
        <v>31</v>
      </c>
      <c r="L47" s="3" t="str">
        <f>IF(E14= "Vyplň údaj","",E14)</f>
        <v/>
      </c>
      <c r="AR47" s="41"/>
      <c r="AS47" s="333"/>
      <c r="AT47" s="334"/>
      <c r="AU47" s="42"/>
      <c r="AV47" s="42"/>
      <c r="AW47" s="42"/>
      <c r="AX47" s="42"/>
      <c r="AY47" s="42"/>
      <c r="AZ47" s="42"/>
      <c r="BA47" s="42"/>
      <c r="BB47" s="42"/>
      <c r="BC47" s="42"/>
      <c r="BD47" s="70"/>
    </row>
    <row r="48" spans="2:56" s="1" customFormat="1" ht="10.9" customHeight="1">
      <c r="B48" s="41"/>
      <c r="AR48" s="41"/>
      <c r="AS48" s="333"/>
      <c r="AT48" s="334"/>
      <c r="AU48" s="42"/>
      <c r="AV48" s="42"/>
      <c r="AW48" s="42"/>
      <c r="AX48" s="42"/>
      <c r="AY48" s="42"/>
      <c r="AZ48" s="42"/>
      <c r="BA48" s="42"/>
      <c r="BB48" s="42"/>
      <c r="BC48" s="42"/>
      <c r="BD48" s="70"/>
    </row>
    <row r="49" spans="1:91" s="1" customFormat="1" ht="29.25" customHeight="1">
      <c r="B49" s="41"/>
      <c r="C49" s="335" t="s">
        <v>53</v>
      </c>
      <c r="D49" s="336"/>
      <c r="E49" s="336"/>
      <c r="F49" s="336"/>
      <c r="G49" s="336"/>
      <c r="H49" s="71"/>
      <c r="I49" s="337" t="s">
        <v>54</v>
      </c>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8" t="s">
        <v>55</v>
      </c>
      <c r="AH49" s="336"/>
      <c r="AI49" s="336"/>
      <c r="AJ49" s="336"/>
      <c r="AK49" s="336"/>
      <c r="AL49" s="336"/>
      <c r="AM49" s="336"/>
      <c r="AN49" s="337" t="s">
        <v>56</v>
      </c>
      <c r="AO49" s="336"/>
      <c r="AP49" s="336"/>
      <c r="AQ49" s="72" t="s">
        <v>57</v>
      </c>
      <c r="AR49" s="41"/>
      <c r="AS49" s="73" t="s">
        <v>58</v>
      </c>
      <c r="AT49" s="74" t="s">
        <v>59</v>
      </c>
      <c r="AU49" s="74" t="s">
        <v>60</v>
      </c>
      <c r="AV49" s="74" t="s">
        <v>61</v>
      </c>
      <c r="AW49" s="74" t="s">
        <v>62</v>
      </c>
      <c r="AX49" s="74" t="s">
        <v>63</v>
      </c>
      <c r="AY49" s="74" t="s">
        <v>64</v>
      </c>
      <c r="AZ49" s="74" t="s">
        <v>65</v>
      </c>
      <c r="BA49" s="74" t="s">
        <v>66</v>
      </c>
      <c r="BB49" s="74" t="s">
        <v>67</v>
      </c>
      <c r="BC49" s="74" t="s">
        <v>68</v>
      </c>
      <c r="BD49" s="75" t="s">
        <v>69</v>
      </c>
    </row>
    <row r="50" spans="1:91" s="1" customFormat="1" ht="10.9" customHeight="1">
      <c r="B50" s="41"/>
      <c r="AR50" s="41"/>
      <c r="AS50" s="76"/>
      <c r="AT50" s="68"/>
      <c r="AU50" s="68"/>
      <c r="AV50" s="68"/>
      <c r="AW50" s="68"/>
      <c r="AX50" s="68"/>
      <c r="AY50" s="68"/>
      <c r="AZ50" s="68"/>
      <c r="BA50" s="68"/>
      <c r="BB50" s="68"/>
      <c r="BC50" s="68"/>
      <c r="BD50" s="69"/>
    </row>
    <row r="51" spans="1:91" s="4" customFormat="1" ht="32.450000000000003" customHeight="1">
      <c r="B51" s="64"/>
      <c r="C51" s="77" t="s">
        <v>70</v>
      </c>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344">
        <f>ROUND(SUM(AG52:AG52),2)</f>
        <v>0</v>
      </c>
      <c r="AH51" s="344"/>
      <c r="AI51" s="344"/>
      <c r="AJ51" s="344"/>
      <c r="AK51" s="344"/>
      <c r="AL51" s="344"/>
      <c r="AM51" s="344"/>
      <c r="AN51" s="345">
        <f>SUM(AG51,AT51)</f>
        <v>0</v>
      </c>
      <c r="AO51" s="345"/>
      <c r="AP51" s="345"/>
      <c r="AQ51" s="79" t="s">
        <v>5</v>
      </c>
      <c r="AR51" s="64"/>
      <c r="AS51" s="80">
        <f>ROUND(SUM(AS52:AS52),2)</f>
        <v>0</v>
      </c>
      <c r="AT51" s="81">
        <f>ROUND(SUM(AV51:AW51),2)</f>
        <v>0</v>
      </c>
      <c r="AU51" s="82">
        <f>ROUND(SUM(AU52:AU52),5)</f>
        <v>0</v>
      </c>
      <c r="AV51" s="81">
        <f>ROUND(AZ51*L26,2)</f>
        <v>0</v>
      </c>
      <c r="AW51" s="81">
        <f>ROUND(BA51*L27,2)</f>
        <v>0</v>
      </c>
      <c r="AX51" s="81">
        <f>ROUND(BB51*L26,2)</f>
        <v>0</v>
      </c>
      <c r="AY51" s="81">
        <f>ROUND(BC51*L27,2)</f>
        <v>0</v>
      </c>
      <c r="AZ51" s="81">
        <f>ROUND(SUM(AZ52:AZ52),2)</f>
        <v>0</v>
      </c>
      <c r="BA51" s="81">
        <f>ROUND(SUM(BA52:BA52),2)</f>
        <v>0</v>
      </c>
      <c r="BB51" s="81">
        <f>ROUND(SUM(BB52:BB52),2)</f>
        <v>0</v>
      </c>
      <c r="BC51" s="81">
        <f>ROUND(SUM(BC52:BC52),2)</f>
        <v>0</v>
      </c>
      <c r="BD51" s="83">
        <f>ROUND(SUM(BD52:BD52),2)</f>
        <v>0</v>
      </c>
      <c r="BS51" s="65" t="s">
        <v>71</v>
      </c>
      <c r="BT51" s="65" t="s">
        <v>72</v>
      </c>
      <c r="BU51" s="84" t="s">
        <v>73</v>
      </c>
      <c r="BV51" s="65" t="s">
        <v>74</v>
      </c>
      <c r="BW51" s="65" t="s">
        <v>7</v>
      </c>
      <c r="BX51" s="65" t="s">
        <v>75</v>
      </c>
      <c r="CL51" s="65" t="s">
        <v>5</v>
      </c>
    </row>
    <row r="52" spans="1:91" s="5" customFormat="1" ht="31.5" customHeight="1">
      <c r="A52" s="85" t="s">
        <v>76</v>
      </c>
      <c r="B52" s="86"/>
      <c r="C52" s="87"/>
      <c r="D52" s="343" t="s">
        <v>77</v>
      </c>
      <c r="E52" s="343"/>
      <c r="F52" s="343"/>
      <c r="G52" s="343"/>
      <c r="H52" s="343"/>
      <c r="I52" s="88"/>
      <c r="J52" s="343" t="s">
        <v>78</v>
      </c>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1">
        <f>'01 - Byty ve 2.NP, topení...'!J27</f>
        <v>0</v>
      </c>
      <c r="AH52" s="342"/>
      <c r="AI52" s="342"/>
      <c r="AJ52" s="342"/>
      <c r="AK52" s="342"/>
      <c r="AL52" s="342"/>
      <c r="AM52" s="342"/>
      <c r="AN52" s="341">
        <f>SUM(AG52,AT52)</f>
        <v>0</v>
      </c>
      <c r="AO52" s="342"/>
      <c r="AP52" s="342"/>
      <c r="AQ52" s="89" t="s">
        <v>79</v>
      </c>
      <c r="AR52" s="86"/>
      <c r="AS52" s="90">
        <v>0</v>
      </c>
      <c r="AT52" s="91">
        <f>ROUND(SUM(AV52:AW52),2)</f>
        <v>0</v>
      </c>
      <c r="AU52" s="92">
        <f>'01 - Byty ve 2.NP, topení...'!P113</f>
        <v>0</v>
      </c>
      <c r="AV52" s="91">
        <f>'01 - Byty ve 2.NP, topení...'!J30</f>
        <v>0</v>
      </c>
      <c r="AW52" s="91">
        <f>'01 - Byty ve 2.NP, topení...'!J31</f>
        <v>0</v>
      </c>
      <c r="AX52" s="91">
        <f>'01 - Byty ve 2.NP, topení...'!J32</f>
        <v>0</v>
      </c>
      <c r="AY52" s="91">
        <f>'01 - Byty ve 2.NP, topení...'!J33</f>
        <v>0</v>
      </c>
      <c r="AZ52" s="91">
        <f>'01 - Byty ve 2.NP, topení...'!F30</f>
        <v>0</v>
      </c>
      <c r="BA52" s="91">
        <f>'01 - Byty ve 2.NP, topení...'!F31</f>
        <v>0</v>
      </c>
      <c r="BB52" s="91">
        <f>'01 - Byty ve 2.NP, topení...'!F32</f>
        <v>0</v>
      </c>
      <c r="BC52" s="91">
        <f>'01 - Byty ve 2.NP, topení...'!F33</f>
        <v>0</v>
      </c>
      <c r="BD52" s="93">
        <f>'01 - Byty ve 2.NP, topení...'!F34</f>
        <v>0</v>
      </c>
      <c r="BT52" s="94" t="s">
        <v>80</v>
      </c>
      <c r="BV52" s="94" t="s">
        <v>74</v>
      </c>
      <c r="BW52" s="94" t="s">
        <v>81</v>
      </c>
      <c r="BX52" s="94" t="s">
        <v>7</v>
      </c>
      <c r="CL52" s="94" t="s">
        <v>5</v>
      </c>
      <c r="CM52" s="94" t="s">
        <v>80</v>
      </c>
    </row>
    <row r="53" spans="1:91" s="1" customFormat="1" ht="30" customHeight="1">
      <c r="B53" s="41"/>
      <c r="AR53" s="41"/>
    </row>
    <row r="54" spans="1:91" s="1" customFormat="1" ht="6.95"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41"/>
    </row>
  </sheetData>
  <mergeCells count="41">
    <mergeCell ref="AR2:BE2"/>
    <mergeCell ref="AG51:AM51"/>
    <mergeCell ref="AN51:AP51"/>
    <mergeCell ref="AN52:AP52"/>
    <mergeCell ref="AG52:AM52"/>
    <mergeCell ref="D52:H52"/>
    <mergeCell ref="J52:AF52"/>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Byty ve 2.NP, topení...'!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22"/>
  <sheetViews>
    <sheetView showGridLines="0" tabSelected="1" workbookViewId="0">
      <pane ySplit="1" topLeftCell="A110" activePane="bottomLeft" state="frozen"/>
      <selection pane="bottomLeft" activeCell="W123" sqref="W123"/>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6"/>
      <c r="C1" s="96"/>
      <c r="D1" s="97" t="s">
        <v>1</v>
      </c>
      <c r="E1" s="96"/>
      <c r="F1" s="98" t="s">
        <v>82</v>
      </c>
      <c r="G1" s="352" t="s">
        <v>83</v>
      </c>
      <c r="H1" s="352"/>
      <c r="I1" s="99"/>
      <c r="J1" s="98" t="s">
        <v>84</v>
      </c>
      <c r="K1" s="97" t="s">
        <v>85</v>
      </c>
      <c r="L1" s="98" t="s">
        <v>86</v>
      </c>
      <c r="M1" s="98"/>
      <c r="N1" s="98"/>
      <c r="O1" s="98"/>
      <c r="P1" s="98"/>
      <c r="Q1" s="98"/>
      <c r="R1" s="98"/>
      <c r="S1" s="98"/>
      <c r="T1" s="98"/>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39" t="s">
        <v>8</v>
      </c>
      <c r="M2" s="340"/>
      <c r="N2" s="340"/>
      <c r="O2" s="340"/>
      <c r="P2" s="340"/>
      <c r="Q2" s="340"/>
      <c r="R2" s="340"/>
      <c r="S2" s="340"/>
      <c r="T2" s="340"/>
      <c r="U2" s="340"/>
      <c r="V2" s="340"/>
      <c r="AT2" s="24" t="s">
        <v>81</v>
      </c>
      <c r="AZ2" s="100" t="s">
        <v>87</v>
      </c>
      <c r="BA2" s="100" t="s">
        <v>87</v>
      </c>
      <c r="BB2" s="100" t="s">
        <v>5</v>
      </c>
      <c r="BC2" s="100" t="s">
        <v>88</v>
      </c>
      <c r="BD2" s="100" t="s">
        <v>89</v>
      </c>
    </row>
    <row r="3" spans="1:70" ht="6.95" customHeight="1">
      <c r="B3" s="25"/>
      <c r="C3" s="26"/>
      <c r="D3" s="26"/>
      <c r="E3" s="26"/>
      <c r="F3" s="26"/>
      <c r="G3" s="26"/>
      <c r="H3" s="26"/>
      <c r="I3" s="101"/>
      <c r="J3" s="26"/>
      <c r="K3" s="27"/>
      <c r="AT3" s="24" t="s">
        <v>80</v>
      </c>
      <c r="AZ3" s="100" t="s">
        <v>90</v>
      </c>
      <c r="BA3" s="100" t="s">
        <v>90</v>
      </c>
      <c r="BB3" s="100" t="s">
        <v>5</v>
      </c>
      <c r="BC3" s="100" t="s">
        <v>91</v>
      </c>
      <c r="BD3" s="100" t="s">
        <v>89</v>
      </c>
    </row>
    <row r="4" spans="1:70" ht="36.950000000000003" customHeight="1">
      <c r="B4" s="28"/>
      <c r="C4" s="29"/>
      <c r="D4" s="30" t="s">
        <v>92</v>
      </c>
      <c r="E4" s="29"/>
      <c r="F4" s="29"/>
      <c r="G4" s="29"/>
      <c r="H4" s="29"/>
      <c r="I4" s="102"/>
      <c r="J4" s="29"/>
      <c r="K4" s="31"/>
      <c r="M4" s="32" t="s">
        <v>13</v>
      </c>
      <c r="AT4" s="24" t="s">
        <v>6</v>
      </c>
      <c r="AZ4" s="100" t="s">
        <v>93</v>
      </c>
      <c r="BA4" s="100" t="s">
        <v>93</v>
      </c>
      <c r="BB4" s="100" t="s">
        <v>5</v>
      </c>
      <c r="BC4" s="100" t="s">
        <v>94</v>
      </c>
      <c r="BD4" s="100" t="s">
        <v>89</v>
      </c>
    </row>
    <row r="5" spans="1:70" ht="6.95" customHeight="1">
      <c r="B5" s="28"/>
      <c r="C5" s="29"/>
      <c r="D5" s="29"/>
      <c r="E5" s="29"/>
      <c r="F5" s="29"/>
      <c r="G5" s="29"/>
      <c r="H5" s="29"/>
      <c r="I5" s="102"/>
      <c r="J5" s="29"/>
      <c r="K5" s="31"/>
      <c r="AZ5" s="100" t="s">
        <v>95</v>
      </c>
      <c r="BA5" s="100" t="s">
        <v>95</v>
      </c>
      <c r="BB5" s="100" t="s">
        <v>5</v>
      </c>
      <c r="BC5" s="100" t="s">
        <v>96</v>
      </c>
      <c r="BD5" s="100" t="s">
        <v>89</v>
      </c>
    </row>
    <row r="6" spans="1:70" ht="15">
      <c r="B6" s="28"/>
      <c r="C6" s="29"/>
      <c r="D6" s="37" t="s">
        <v>19</v>
      </c>
      <c r="E6" s="29"/>
      <c r="F6" s="29"/>
      <c r="G6" s="29"/>
      <c r="H6" s="29"/>
      <c r="I6" s="102"/>
      <c r="J6" s="29"/>
      <c r="K6" s="31"/>
      <c r="AZ6" s="100" t="s">
        <v>97</v>
      </c>
      <c r="BA6" s="100" t="s">
        <v>97</v>
      </c>
      <c r="BB6" s="100" t="s">
        <v>5</v>
      </c>
      <c r="BC6" s="100" t="s">
        <v>98</v>
      </c>
      <c r="BD6" s="100" t="s">
        <v>89</v>
      </c>
    </row>
    <row r="7" spans="1:70" ht="16.5" customHeight="1">
      <c r="B7" s="28"/>
      <c r="C7" s="29"/>
      <c r="D7" s="29"/>
      <c r="E7" s="353" t="str">
        <f>'Rekapitulace stavby'!K6</f>
        <v>Stavební úprava Brtev č.p. 78, st.p.č. 90</v>
      </c>
      <c r="F7" s="354"/>
      <c r="G7" s="354"/>
      <c r="H7" s="354"/>
      <c r="I7" s="102"/>
      <c r="J7" s="29"/>
      <c r="K7" s="31"/>
    </row>
    <row r="8" spans="1:70" s="1" customFormat="1" ht="15">
      <c r="B8" s="41"/>
      <c r="C8" s="42"/>
      <c r="D8" s="37" t="s">
        <v>99</v>
      </c>
      <c r="E8" s="42"/>
      <c r="F8" s="42"/>
      <c r="G8" s="42"/>
      <c r="H8" s="42"/>
      <c r="I8" s="103"/>
      <c r="J8" s="42"/>
      <c r="K8" s="45"/>
    </row>
    <row r="9" spans="1:70" s="1" customFormat="1" ht="36.950000000000003" customHeight="1">
      <c r="B9" s="41"/>
      <c r="C9" s="42"/>
      <c r="D9" s="42"/>
      <c r="E9" s="355" t="s">
        <v>100</v>
      </c>
      <c r="F9" s="356"/>
      <c r="G9" s="356"/>
      <c r="H9" s="356"/>
      <c r="I9" s="103"/>
      <c r="J9" s="42"/>
      <c r="K9" s="45"/>
    </row>
    <row r="10" spans="1:70" s="1" customFormat="1">
      <c r="B10" s="41"/>
      <c r="C10" s="42"/>
      <c r="D10" s="42"/>
      <c r="E10" s="42"/>
      <c r="F10" s="42"/>
      <c r="G10" s="42"/>
      <c r="H10" s="42"/>
      <c r="I10" s="103"/>
      <c r="J10" s="42"/>
      <c r="K10" s="45"/>
    </row>
    <row r="11" spans="1:70" s="1" customFormat="1" ht="14.45" customHeight="1">
      <c r="B11" s="41"/>
      <c r="C11" s="42"/>
      <c r="D11" s="37" t="s">
        <v>21</v>
      </c>
      <c r="E11" s="42"/>
      <c r="F11" s="35" t="s">
        <v>5</v>
      </c>
      <c r="G11" s="42"/>
      <c r="H11" s="42"/>
      <c r="I11" s="104" t="s">
        <v>22</v>
      </c>
      <c r="J11" s="35" t="s">
        <v>5</v>
      </c>
      <c r="K11" s="45"/>
    </row>
    <row r="12" spans="1:70" s="1" customFormat="1" ht="14.45" customHeight="1">
      <c r="B12" s="41"/>
      <c r="C12" s="42"/>
      <c r="D12" s="37" t="s">
        <v>23</v>
      </c>
      <c r="E12" s="42"/>
      <c r="F12" s="35" t="s">
        <v>24</v>
      </c>
      <c r="G12" s="42"/>
      <c r="H12" s="42"/>
      <c r="I12" s="104" t="s">
        <v>25</v>
      </c>
      <c r="J12" s="105" t="str">
        <f>'Rekapitulace stavby'!AN8</f>
        <v>20. 1. 2019</v>
      </c>
      <c r="K12" s="45"/>
    </row>
    <row r="13" spans="1:70" s="1" customFormat="1" ht="10.9" customHeight="1">
      <c r="B13" s="41"/>
      <c r="C13" s="42"/>
      <c r="D13" s="42"/>
      <c r="E13" s="42"/>
      <c r="F13" s="42"/>
      <c r="G13" s="42"/>
      <c r="H13" s="42"/>
      <c r="I13" s="103"/>
      <c r="J13" s="42"/>
      <c r="K13" s="45"/>
    </row>
    <row r="14" spans="1:70" s="1" customFormat="1" ht="14.45" customHeight="1">
      <c r="B14" s="41"/>
      <c r="C14" s="42"/>
      <c r="D14" s="37" t="s">
        <v>27</v>
      </c>
      <c r="E14" s="42"/>
      <c r="F14" s="42"/>
      <c r="G14" s="42"/>
      <c r="H14" s="42"/>
      <c r="I14" s="104" t="s">
        <v>28</v>
      </c>
      <c r="J14" s="35" t="s">
        <v>5</v>
      </c>
      <c r="K14" s="45"/>
    </row>
    <row r="15" spans="1:70" s="1" customFormat="1" ht="18" customHeight="1">
      <c r="B15" s="41"/>
      <c r="C15" s="42"/>
      <c r="D15" s="42"/>
      <c r="E15" s="35" t="s">
        <v>29</v>
      </c>
      <c r="F15" s="42"/>
      <c r="G15" s="42"/>
      <c r="H15" s="42"/>
      <c r="I15" s="104" t="s">
        <v>30</v>
      </c>
      <c r="J15" s="35" t="s">
        <v>5</v>
      </c>
      <c r="K15" s="45"/>
    </row>
    <row r="16" spans="1:70" s="1" customFormat="1" ht="6.95" customHeight="1">
      <c r="B16" s="41"/>
      <c r="C16" s="42"/>
      <c r="D16" s="42"/>
      <c r="E16" s="42"/>
      <c r="F16" s="42"/>
      <c r="G16" s="42"/>
      <c r="H16" s="42"/>
      <c r="I16" s="103"/>
      <c r="J16" s="42"/>
      <c r="K16" s="45"/>
    </row>
    <row r="17" spans="2:11" s="1" customFormat="1" ht="14.45" customHeight="1">
      <c r="B17" s="41"/>
      <c r="C17" s="42"/>
      <c r="D17" s="37" t="s">
        <v>31</v>
      </c>
      <c r="E17" s="42"/>
      <c r="F17" s="42"/>
      <c r="G17" s="42"/>
      <c r="H17" s="42"/>
      <c r="I17" s="104" t="s">
        <v>28</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4" t="s">
        <v>30</v>
      </c>
      <c r="J18" s="35" t="str">
        <f>IF('Rekapitulace stavby'!AN14="Vyplň údaj","",IF('Rekapitulace stavby'!AN14="","",'Rekapitulace stavby'!AN14))</f>
        <v/>
      </c>
      <c r="K18" s="45"/>
    </row>
    <row r="19" spans="2:11" s="1" customFormat="1" ht="6.95" customHeight="1">
      <c r="B19" s="41"/>
      <c r="C19" s="42"/>
      <c r="D19" s="42"/>
      <c r="E19" s="42"/>
      <c r="F19" s="42"/>
      <c r="G19" s="42"/>
      <c r="H19" s="42"/>
      <c r="I19" s="103"/>
      <c r="J19" s="42"/>
      <c r="K19" s="45"/>
    </row>
    <row r="20" spans="2:11" s="1" customFormat="1" ht="14.45" customHeight="1">
      <c r="B20" s="41"/>
      <c r="C20" s="42"/>
      <c r="D20" s="37" t="s">
        <v>33</v>
      </c>
      <c r="E20" s="42"/>
      <c r="F20" s="42"/>
      <c r="G20" s="42"/>
      <c r="H20" s="42"/>
      <c r="I20" s="104" t="s">
        <v>28</v>
      </c>
      <c r="J20" s="35" t="s">
        <v>5</v>
      </c>
      <c r="K20" s="45"/>
    </row>
    <row r="21" spans="2:11" s="1" customFormat="1" ht="18" customHeight="1">
      <c r="B21" s="41"/>
      <c r="C21" s="42"/>
      <c r="D21" s="42"/>
      <c r="E21" s="35" t="s">
        <v>34</v>
      </c>
      <c r="F21" s="42"/>
      <c r="G21" s="42"/>
      <c r="H21" s="42"/>
      <c r="I21" s="104" t="s">
        <v>30</v>
      </c>
      <c r="J21" s="35" t="s">
        <v>5</v>
      </c>
      <c r="K21" s="45"/>
    </row>
    <row r="22" spans="2:11" s="1" customFormat="1" ht="6.95" customHeight="1">
      <c r="B22" s="41"/>
      <c r="C22" s="42"/>
      <c r="D22" s="42"/>
      <c r="E22" s="42"/>
      <c r="F22" s="42"/>
      <c r="G22" s="42"/>
      <c r="H22" s="42"/>
      <c r="I22" s="103"/>
      <c r="J22" s="42"/>
      <c r="K22" s="45"/>
    </row>
    <row r="23" spans="2:11" s="1" customFormat="1" ht="14.45" customHeight="1">
      <c r="B23" s="41"/>
      <c r="C23" s="42"/>
      <c r="D23" s="37" t="s">
        <v>36</v>
      </c>
      <c r="E23" s="42"/>
      <c r="F23" s="42"/>
      <c r="G23" s="42"/>
      <c r="H23" s="42"/>
      <c r="I23" s="103"/>
      <c r="J23" s="42"/>
      <c r="K23" s="45"/>
    </row>
    <row r="24" spans="2:11" s="6" customFormat="1" ht="16.5" customHeight="1">
      <c r="B24" s="106"/>
      <c r="C24" s="107"/>
      <c r="D24" s="107"/>
      <c r="E24" s="318" t="s">
        <v>5</v>
      </c>
      <c r="F24" s="318"/>
      <c r="G24" s="318"/>
      <c r="H24" s="318"/>
      <c r="I24" s="108"/>
      <c r="J24" s="107"/>
      <c r="K24" s="109"/>
    </row>
    <row r="25" spans="2:11" s="1" customFormat="1" ht="6.95" customHeight="1">
      <c r="B25" s="41"/>
      <c r="C25" s="42"/>
      <c r="D25" s="42"/>
      <c r="E25" s="42"/>
      <c r="F25" s="42"/>
      <c r="G25" s="42"/>
      <c r="H25" s="42"/>
      <c r="I25" s="103"/>
      <c r="J25" s="42"/>
      <c r="K25" s="45"/>
    </row>
    <row r="26" spans="2:11" s="1" customFormat="1" ht="6.95" customHeight="1">
      <c r="B26" s="41"/>
      <c r="C26" s="42"/>
      <c r="D26" s="68"/>
      <c r="E26" s="68"/>
      <c r="F26" s="68"/>
      <c r="G26" s="68"/>
      <c r="H26" s="68"/>
      <c r="I26" s="110"/>
      <c r="J26" s="68"/>
      <c r="K26" s="111"/>
    </row>
    <row r="27" spans="2:11" s="1" customFormat="1" ht="25.35" customHeight="1">
      <c r="B27" s="41"/>
      <c r="C27" s="42"/>
      <c r="D27" s="112" t="s">
        <v>38</v>
      </c>
      <c r="E27" s="42"/>
      <c r="F27" s="42"/>
      <c r="G27" s="42"/>
      <c r="H27" s="42"/>
      <c r="I27" s="103"/>
      <c r="J27" s="113">
        <f>ROUND(J113,2)</f>
        <v>0</v>
      </c>
      <c r="K27" s="45"/>
    </row>
    <row r="28" spans="2:11" s="1" customFormat="1" ht="6.95" customHeight="1">
      <c r="B28" s="41"/>
      <c r="C28" s="42"/>
      <c r="D28" s="68"/>
      <c r="E28" s="68"/>
      <c r="F28" s="68"/>
      <c r="G28" s="68"/>
      <c r="H28" s="68"/>
      <c r="I28" s="110"/>
      <c r="J28" s="68"/>
      <c r="K28" s="111"/>
    </row>
    <row r="29" spans="2:11" s="1" customFormat="1" ht="14.45" customHeight="1">
      <c r="B29" s="41"/>
      <c r="C29" s="42"/>
      <c r="D29" s="42"/>
      <c r="E29" s="42"/>
      <c r="F29" s="46" t="s">
        <v>40</v>
      </c>
      <c r="G29" s="42"/>
      <c r="H29" s="42"/>
      <c r="I29" s="114" t="s">
        <v>39</v>
      </c>
      <c r="J29" s="46" t="s">
        <v>41</v>
      </c>
      <c r="K29" s="45"/>
    </row>
    <row r="30" spans="2:11" s="1" customFormat="1" ht="14.45" customHeight="1">
      <c r="B30" s="41"/>
      <c r="C30" s="42"/>
      <c r="D30" s="49" t="s">
        <v>42</v>
      </c>
      <c r="E30" s="49" t="s">
        <v>43</v>
      </c>
      <c r="F30" s="115">
        <f>ROUND(SUM(BE113:BE1021), 2)</f>
        <v>0</v>
      </c>
      <c r="G30" s="42"/>
      <c r="H30" s="42"/>
      <c r="I30" s="116">
        <v>0.21</v>
      </c>
      <c r="J30" s="115">
        <f>ROUND(ROUND((SUM(BE113:BE1021)), 2)*I30, 2)</f>
        <v>0</v>
      </c>
      <c r="K30" s="45"/>
    </row>
    <row r="31" spans="2:11" s="1" customFormat="1" ht="14.45" customHeight="1">
      <c r="B31" s="41"/>
      <c r="C31" s="42"/>
      <c r="D31" s="42"/>
      <c r="E31" s="49" t="s">
        <v>44</v>
      </c>
      <c r="F31" s="115">
        <f>ROUND(SUM(BF113:BF1021), 2)</f>
        <v>0</v>
      </c>
      <c r="G31" s="42"/>
      <c r="H31" s="42"/>
      <c r="I31" s="116">
        <v>0.15</v>
      </c>
      <c r="J31" s="115">
        <f>ROUND(ROUND((SUM(BF113:BF1021)), 2)*I31, 2)</f>
        <v>0</v>
      </c>
      <c r="K31" s="45"/>
    </row>
    <row r="32" spans="2:11" s="1" customFormat="1" ht="14.45" hidden="1" customHeight="1">
      <c r="B32" s="41"/>
      <c r="C32" s="42"/>
      <c r="D32" s="42"/>
      <c r="E32" s="49" t="s">
        <v>45</v>
      </c>
      <c r="F32" s="115">
        <f>ROUND(SUM(BG113:BG1021), 2)</f>
        <v>0</v>
      </c>
      <c r="G32" s="42"/>
      <c r="H32" s="42"/>
      <c r="I32" s="116">
        <v>0.21</v>
      </c>
      <c r="J32" s="115">
        <v>0</v>
      </c>
      <c r="K32" s="45"/>
    </row>
    <row r="33" spans="2:11" s="1" customFormat="1" ht="14.45" hidden="1" customHeight="1">
      <c r="B33" s="41"/>
      <c r="C33" s="42"/>
      <c r="D33" s="42"/>
      <c r="E33" s="49" t="s">
        <v>46</v>
      </c>
      <c r="F33" s="115">
        <f>ROUND(SUM(BH113:BH1021), 2)</f>
        <v>0</v>
      </c>
      <c r="G33" s="42"/>
      <c r="H33" s="42"/>
      <c r="I33" s="116">
        <v>0.15</v>
      </c>
      <c r="J33" s="115">
        <v>0</v>
      </c>
      <c r="K33" s="45"/>
    </row>
    <row r="34" spans="2:11" s="1" customFormat="1" ht="14.45" hidden="1" customHeight="1">
      <c r="B34" s="41"/>
      <c r="C34" s="42"/>
      <c r="D34" s="42"/>
      <c r="E34" s="49" t="s">
        <v>47</v>
      </c>
      <c r="F34" s="115">
        <f>ROUND(SUM(BI113:BI1021), 2)</f>
        <v>0</v>
      </c>
      <c r="G34" s="42"/>
      <c r="H34" s="42"/>
      <c r="I34" s="116">
        <v>0</v>
      </c>
      <c r="J34" s="115">
        <v>0</v>
      </c>
      <c r="K34" s="45"/>
    </row>
    <row r="35" spans="2:11" s="1" customFormat="1" ht="6.95" customHeight="1">
      <c r="B35" s="41"/>
      <c r="C35" s="42"/>
      <c r="D35" s="42"/>
      <c r="E35" s="42"/>
      <c r="F35" s="42"/>
      <c r="G35" s="42"/>
      <c r="H35" s="42"/>
      <c r="I35" s="103"/>
      <c r="J35" s="42"/>
      <c r="K35" s="45"/>
    </row>
    <row r="36" spans="2:11" s="1" customFormat="1" ht="25.35" customHeight="1">
      <c r="B36" s="41"/>
      <c r="C36" s="117"/>
      <c r="D36" s="118" t="s">
        <v>48</v>
      </c>
      <c r="E36" s="71"/>
      <c r="F36" s="71"/>
      <c r="G36" s="119" t="s">
        <v>49</v>
      </c>
      <c r="H36" s="120" t="s">
        <v>50</v>
      </c>
      <c r="I36" s="121"/>
      <c r="J36" s="122">
        <f>SUM(J27:J34)</f>
        <v>0</v>
      </c>
      <c r="K36" s="123"/>
    </row>
    <row r="37" spans="2:11" s="1" customFormat="1" ht="14.45" customHeight="1">
      <c r="B37" s="56"/>
      <c r="C37" s="57"/>
      <c r="D37" s="57"/>
      <c r="E37" s="57"/>
      <c r="F37" s="57"/>
      <c r="G37" s="57"/>
      <c r="H37" s="57"/>
      <c r="I37" s="124"/>
      <c r="J37" s="57"/>
      <c r="K37" s="58"/>
    </row>
    <row r="41" spans="2:11" s="1" customFormat="1" ht="6.95" customHeight="1">
      <c r="B41" s="59"/>
      <c r="C41" s="60"/>
      <c r="D41" s="60"/>
      <c r="E41" s="60"/>
      <c r="F41" s="60"/>
      <c r="G41" s="60"/>
      <c r="H41" s="60"/>
      <c r="I41" s="125"/>
      <c r="J41" s="60"/>
      <c r="K41" s="126"/>
    </row>
    <row r="42" spans="2:11" s="1" customFormat="1" ht="36.950000000000003" customHeight="1">
      <c r="B42" s="41"/>
      <c r="C42" s="30" t="s">
        <v>101</v>
      </c>
      <c r="D42" s="42"/>
      <c r="E42" s="42"/>
      <c r="F42" s="42"/>
      <c r="G42" s="42"/>
      <c r="H42" s="42"/>
      <c r="I42" s="103"/>
      <c r="J42" s="42"/>
      <c r="K42" s="45"/>
    </row>
    <row r="43" spans="2:11" s="1" customFormat="1" ht="6.95" customHeight="1">
      <c r="B43" s="41"/>
      <c r="C43" s="42"/>
      <c r="D43" s="42"/>
      <c r="E43" s="42"/>
      <c r="F43" s="42"/>
      <c r="G43" s="42"/>
      <c r="H43" s="42"/>
      <c r="I43" s="103"/>
      <c r="J43" s="42"/>
      <c r="K43" s="45"/>
    </row>
    <row r="44" spans="2:11" s="1" customFormat="1" ht="14.45" customHeight="1">
      <c r="B44" s="41"/>
      <c r="C44" s="37" t="s">
        <v>19</v>
      </c>
      <c r="D44" s="42"/>
      <c r="E44" s="42"/>
      <c r="F44" s="42"/>
      <c r="G44" s="42"/>
      <c r="H44" s="42"/>
      <c r="I44" s="103"/>
      <c r="J44" s="42"/>
      <c r="K44" s="45"/>
    </row>
    <row r="45" spans="2:11" s="1" customFormat="1" ht="16.5" customHeight="1">
      <c r="B45" s="41"/>
      <c r="C45" s="42"/>
      <c r="D45" s="42"/>
      <c r="E45" s="353" t="str">
        <f>E7</f>
        <v>Stavební úprava Brtev č.p. 78, st.p.č. 90</v>
      </c>
      <c r="F45" s="354"/>
      <c r="G45" s="354"/>
      <c r="H45" s="354"/>
      <c r="I45" s="103"/>
      <c r="J45" s="42"/>
      <c r="K45" s="45"/>
    </row>
    <row r="46" spans="2:11" s="1" customFormat="1" ht="14.45" customHeight="1">
      <c r="B46" s="41"/>
      <c r="C46" s="37" t="s">
        <v>99</v>
      </c>
      <c r="D46" s="42"/>
      <c r="E46" s="42"/>
      <c r="F46" s="42"/>
      <c r="G46" s="42"/>
      <c r="H46" s="42"/>
      <c r="I46" s="103"/>
      <c r="J46" s="42"/>
      <c r="K46" s="45"/>
    </row>
    <row r="47" spans="2:11" s="1" customFormat="1" ht="17.25" customHeight="1">
      <c r="B47" s="41"/>
      <c r="C47" s="42"/>
      <c r="D47" s="42"/>
      <c r="E47" s="355" t="str">
        <f>E9</f>
        <v>01 - Byty ve 2.NP, topení 2.NP, instalace nutné pro byt v 2.NP, 1.PP</v>
      </c>
      <c r="F47" s="356"/>
      <c r="G47" s="356"/>
      <c r="H47" s="356"/>
      <c r="I47" s="103"/>
      <c r="J47" s="42"/>
      <c r="K47" s="45"/>
    </row>
    <row r="48" spans="2:11" s="1" customFormat="1" ht="6.95" customHeight="1">
      <c r="B48" s="41"/>
      <c r="C48" s="42"/>
      <c r="D48" s="42"/>
      <c r="E48" s="42"/>
      <c r="F48" s="42"/>
      <c r="G48" s="42"/>
      <c r="H48" s="42"/>
      <c r="I48" s="103"/>
      <c r="J48" s="42"/>
      <c r="K48" s="45"/>
    </row>
    <row r="49" spans="2:47" s="1" customFormat="1" ht="18" customHeight="1">
      <c r="B49" s="41"/>
      <c r="C49" s="37" t="s">
        <v>23</v>
      </c>
      <c r="D49" s="42"/>
      <c r="E49" s="42"/>
      <c r="F49" s="35" t="str">
        <f>F12</f>
        <v>Brtev</v>
      </c>
      <c r="G49" s="42"/>
      <c r="H49" s="42"/>
      <c r="I49" s="104" t="s">
        <v>25</v>
      </c>
      <c r="J49" s="105" t="str">
        <f>IF(J12="","",J12)</f>
        <v>20. 1. 2019</v>
      </c>
      <c r="K49" s="45"/>
    </row>
    <row r="50" spans="2:47" s="1" customFormat="1" ht="6.95" customHeight="1">
      <c r="B50" s="41"/>
      <c r="C50" s="42"/>
      <c r="D50" s="42"/>
      <c r="E50" s="42"/>
      <c r="F50" s="42"/>
      <c r="G50" s="42"/>
      <c r="H50" s="42"/>
      <c r="I50" s="103"/>
      <c r="J50" s="42"/>
      <c r="K50" s="45"/>
    </row>
    <row r="51" spans="2:47" s="1" customFormat="1" ht="15">
      <c r="B51" s="41"/>
      <c r="C51" s="37" t="s">
        <v>27</v>
      </c>
      <c r="D51" s="42"/>
      <c r="E51" s="42"/>
      <c r="F51" s="35" t="str">
        <f>E15</f>
        <v>Msto Lázně Bělohrad</v>
      </c>
      <c r="G51" s="42"/>
      <c r="H51" s="42"/>
      <c r="I51" s="104" t="s">
        <v>33</v>
      </c>
      <c r="J51" s="318" t="str">
        <f>E21</f>
        <v>Česká Obchodní a Stavební Společnost s.r.o.</v>
      </c>
      <c r="K51" s="45"/>
    </row>
    <row r="52" spans="2:47" s="1" customFormat="1" ht="14.45" customHeight="1">
      <c r="B52" s="41"/>
      <c r="C52" s="37" t="s">
        <v>31</v>
      </c>
      <c r="D52" s="42"/>
      <c r="E52" s="42"/>
      <c r="F52" s="35" t="str">
        <f>IF(E18="","",E18)</f>
        <v/>
      </c>
      <c r="G52" s="42"/>
      <c r="H52" s="42"/>
      <c r="I52" s="103"/>
      <c r="J52" s="348"/>
      <c r="K52" s="45"/>
    </row>
    <row r="53" spans="2:47" s="1" customFormat="1" ht="10.35" customHeight="1">
      <c r="B53" s="41"/>
      <c r="C53" s="42"/>
      <c r="D53" s="42"/>
      <c r="E53" s="42"/>
      <c r="F53" s="42"/>
      <c r="G53" s="42"/>
      <c r="H53" s="42"/>
      <c r="I53" s="103"/>
      <c r="J53" s="42"/>
      <c r="K53" s="45"/>
    </row>
    <row r="54" spans="2:47" s="1" customFormat="1" ht="29.25" customHeight="1">
      <c r="B54" s="41"/>
      <c r="C54" s="127" t="s">
        <v>102</v>
      </c>
      <c r="D54" s="117"/>
      <c r="E54" s="117"/>
      <c r="F54" s="117"/>
      <c r="G54" s="117"/>
      <c r="H54" s="117"/>
      <c r="I54" s="128"/>
      <c r="J54" s="129" t="s">
        <v>103</v>
      </c>
      <c r="K54" s="130"/>
    </row>
    <row r="55" spans="2:47" s="1" customFormat="1" ht="10.35" customHeight="1">
      <c r="B55" s="41"/>
      <c r="C55" s="42"/>
      <c r="D55" s="42"/>
      <c r="E55" s="42"/>
      <c r="F55" s="42"/>
      <c r="G55" s="42"/>
      <c r="H55" s="42"/>
      <c r="I55" s="103"/>
      <c r="J55" s="42"/>
      <c r="K55" s="45"/>
    </row>
    <row r="56" spans="2:47" s="1" customFormat="1" ht="29.25" customHeight="1">
      <c r="B56" s="41"/>
      <c r="C56" s="131" t="s">
        <v>104</v>
      </c>
      <c r="D56" s="42"/>
      <c r="E56" s="42"/>
      <c r="F56" s="42"/>
      <c r="G56" s="42"/>
      <c r="H56" s="42"/>
      <c r="I56" s="103"/>
      <c r="J56" s="113">
        <f>J113</f>
        <v>0</v>
      </c>
      <c r="K56" s="45"/>
      <c r="AU56" s="24" t="s">
        <v>105</v>
      </c>
    </row>
    <row r="57" spans="2:47" s="7" customFormat="1" ht="24.95" customHeight="1">
      <c r="B57" s="132"/>
      <c r="C57" s="133"/>
      <c r="D57" s="134" t="s">
        <v>106</v>
      </c>
      <c r="E57" s="135"/>
      <c r="F57" s="135"/>
      <c r="G57" s="135"/>
      <c r="H57" s="135"/>
      <c r="I57" s="136"/>
      <c r="J57" s="137">
        <f>J114</f>
        <v>0</v>
      </c>
      <c r="K57" s="138"/>
    </row>
    <row r="58" spans="2:47" s="8" customFormat="1" ht="19.899999999999999" customHeight="1">
      <c r="B58" s="139"/>
      <c r="C58" s="140"/>
      <c r="D58" s="141" t="s">
        <v>107</v>
      </c>
      <c r="E58" s="142"/>
      <c r="F58" s="142"/>
      <c r="G58" s="142"/>
      <c r="H58" s="142"/>
      <c r="I58" s="143"/>
      <c r="J58" s="144">
        <f>J115</f>
        <v>0</v>
      </c>
      <c r="K58" s="145"/>
    </row>
    <row r="59" spans="2:47" s="8" customFormat="1" ht="19.899999999999999" customHeight="1">
      <c r="B59" s="139"/>
      <c r="C59" s="140"/>
      <c r="D59" s="141" t="s">
        <v>108</v>
      </c>
      <c r="E59" s="142"/>
      <c r="F59" s="142"/>
      <c r="G59" s="142"/>
      <c r="H59" s="142"/>
      <c r="I59" s="143"/>
      <c r="J59" s="144">
        <f>J134</f>
        <v>0</v>
      </c>
      <c r="K59" s="145"/>
    </row>
    <row r="60" spans="2:47" s="8" customFormat="1" ht="19.899999999999999" customHeight="1">
      <c r="B60" s="139"/>
      <c r="C60" s="140"/>
      <c r="D60" s="141" t="s">
        <v>109</v>
      </c>
      <c r="E60" s="142"/>
      <c r="F60" s="142"/>
      <c r="G60" s="142"/>
      <c r="H60" s="142"/>
      <c r="I60" s="143"/>
      <c r="J60" s="144">
        <f>J150</f>
        <v>0</v>
      </c>
      <c r="K60" s="145"/>
    </row>
    <row r="61" spans="2:47" s="8" customFormat="1" ht="19.899999999999999" customHeight="1">
      <c r="B61" s="139"/>
      <c r="C61" s="140"/>
      <c r="D61" s="141" t="s">
        <v>110</v>
      </c>
      <c r="E61" s="142"/>
      <c r="F61" s="142"/>
      <c r="G61" s="142"/>
      <c r="H61" s="142"/>
      <c r="I61" s="143"/>
      <c r="J61" s="144">
        <f>J192</f>
        <v>0</v>
      </c>
      <c r="K61" s="145"/>
    </row>
    <row r="62" spans="2:47" s="8" customFormat="1" ht="19.899999999999999" customHeight="1">
      <c r="B62" s="139"/>
      <c r="C62" s="140"/>
      <c r="D62" s="141" t="s">
        <v>111</v>
      </c>
      <c r="E62" s="142"/>
      <c r="F62" s="142"/>
      <c r="G62" s="142"/>
      <c r="H62" s="142"/>
      <c r="I62" s="143"/>
      <c r="J62" s="144">
        <f>J265</f>
        <v>0</v>
      </c>
      <c r="K62" s="145"/>
    </row>
    <row r="63" spans="2:47" s="8" customFormat="1" ht="19.899999999999999" customHeight="1">
      <c r="B63" s="139"/>
      <c r="C63" s="140"/>
      <c r="D63" s="141" t="s">
        <v>112</v>
      </c>
      <c r="E63" s="142"/>
      <c r="F63" s="142"/>
      <c r="G63" s="142"/>
      <c r="H63" s="142"/>
      <c r="I63" s="143"/>
      <c r="J63" s="144">
        <f>J390</f>
        <v>0</v>
      </c>
      <c r="K63" s="145"/>
    </row>
    <row r="64" spans="2:47" s="8" customFormat="1" ht="19.899999999999999" customHeight="1">
      <c r="B64" s="139"/>
      <c r="C64" s="140"/>
      <c r="D64" s="141" t="s">
        <v>113</v>
      </c>
      <c r="E64" s="142"/>
      <c r="F64" s="142"/>
      <c r="G64" s="142"/>
      <c r="H64" s="142"/>
      <c r="I64" s="143"/>
      <c r="J64" s="144">
        <f>J400</f>
        <v>0</v>
      </c>
      <c r="K64" s="145"/>
    </row>
    <row r="65" spans="2:11" s="7" customFormat="1" ht="24.95" customHeight="1">
      <c r="B65" s="132"/>
      <c r="C65" s="133"/>
      <c r="D65" s="134" t="s">
        <v>114</v>
      </c>
      <c r="E65" s="135"/>
      <c r="F65" s="135"/>
      <c r="G65" s="135"/>
      <c r="H65" s="135"/>
      <c r="I65" s="136"/>
      <c r="J65" s="137">
        <f>J403</f>
        <v>0</v>
      </c>
      <c r="K65" s="138"/>
    </row>
    <row r="66" spans="2:11" s="8" customFormat="1" ht="19.899999999999999" customHeight="1">
      <c r="B66" s="139"/>
      <c r="C66" s="140"/>
      <c r="D66" s="141" t="s">
        <v>115</v>
      </c>
      <c r="E66" s="142"/>
      <c r="F66" s="142"/>
      <c r="G66" s="142"/>
      <c r="H66" s="142"/>
      <c r="I66" s="143"/>
      <c r="J66" s="144">
        <f>J404</f>
        <v>0</v>
      </c>
      <c r="K66" s="145"/>
    </row>
    <row r="67" spans="2:11" s="8" customFormat="1" ht="19.899999999999999" customHeight="1">
      <c r="B67" s="139"/>
      <c r="C67" s="140"/>
      <c r="D67" s="141" t="s">
        <v>116</v>
      </c>
      <c r="E67" s="142"/>
      <c r="F67" s="142"/>
      <c r="G67" s="142"/>
      <c r="H67" s="142"/>
      <c r="I67" s="143"/>
      <c r="J67" s="144">
        <f>J414</f>
        <v>0</v>
      </c>
      <c r="K67" s="145"/>
    </row>
    <row r="68" spans="2:11" s="8" customFormat="1" ht="19.899999999999999" customHeight="1">
      <c r="B68" s="139"/>
      <c r="C68" s="140"/>
      <c r="D68" s="141" t="s">
        <v>117</v>
      </c>
      <c r="E68" s="142"/>
      <c r="F68" s="142"/>
      <c r="G68" s="142"/>
      <c r="H68" s="142"/>
      <c r="I68" s="143"/>
      <c r="J68" s="144">
        <f>J424</f>
        <v>0</v>
      </c>
      <c r="K68" s="145"/>
    </row>
    <row r="69" spans="2:11" s="8" customFormat="1" ht="19.899999999999999" customHeight="1">
      <c r="B69" s="139"/>
      <c r="C69" s="140"/>
      <c r="D69" s="141" t="s">
        <v>118</v>
      </c>
      <c r="E69" s="142"/>
      <c r="F69" s="142"/>
      <c r="G69" s="142"/>
      <c r="H69" s="142"/>
      <c r="I69" s="143"/>
      <c r="J69" s="144">
        <f>J463</f>
        <v>0</v>
      </c>
      <c r="K69" s="145"/>
    </row>
    <row r="70" spans="2:11" s="8" customFormat="1" ht="19.899999999999999" customHeight="1">
      <c r="B70" s="139"/>
      <c r="C70" s="140"/>
      <c r="D70" s="141" t="s">
        <v>119</v>
      </c>
      <c r="E70" s="142"/>
      <c r="F70" s="142"/>
      <c r="G70" s="142"/>
      <c r="H70" s="142"/>
      <c r="I70" s="143"/>
      <c r="J70" s="144">
        <f>J517</f>
        <v>0</v>
      </c>
      <c r="K70" s="145"/>
    </row>
    <row r="71" spans="2:11" s="8" customFormat="1" ht="19.899999999999999" customHeight="1">
      <c r="B71" s="139"/>
      <c r="C71" s="140"/>
      <c r="D71" s="141" t="s">
        <v>120</v>
      </c>
      <c r="E71" s="142"/>
      <c r="F71" s="142"/>
      <c r="G71" s="142"/>
      <c r="H71" s="142"/>
      <c r="I71" s="143"/>
      <c r="J71" s="144">
        <f>J553</f>
        <v>0</v>
      </c>
      <c r="K71" s="145"/>
    </row>
    <row r="72" spans="2:11" s="8" customFormat="1" ht="19.899999999999999" customHeight="1">
      <c r="B72" s="139"/>
      <c r="C72" s="140"/>
      <c r="D72" s="141" t="s">
        <v>121</v>
      </c>
      <c r="E72" s="142"/>
      <c r="F72" s="142"/>
      <c r="G72" s="142"/>
      <c r="H72" s="142"/>
      <c r="I72" s="143"/>
      <c r="J72" s="144">
        <f>J561</f>
        <v>0</v>
      </c>
      <c r="K72" s="145"/>
    </row>
    <row r="73" spans="2:11" s="8" customFormat="1" ht="19.899999999999999" customHeight="1">
      <c r="B73" s="139"/>
      <c r="C73" s="140"/>
      <c r="D73" s="141" t="s">
        <v>122</v>
      </c>
      <c r="E73" s="142"/>
      <c r="F73" s="142"/>
      <c r="G73" s="142"/>
      <c r="H73" s="142"/>
      <c r="I73" s="143"/>
      <c r="J73" s="144">
        <f>J569</f>
        <v>0</v>
      </c>
      <c r="K73" s="145"/>
    </row>
    <row r="74" spans="2:11" s="8" customFormat="1" ht="19.899999999999999" customHeight="1">
      <c r="B74" s="139"/>
      <c r="C74" s="140"/>
      <c r="D74" s="141" t="s">
        <v>123</v>
      </c>
      <c r="E74" s="142"/>
      <c r="F74" s="142"/>
      <c r="G74" s="142"/>
      <c r="H74" s="142"/>
      <c r="I74" s="143"/>
      <c r="J74" s="144">
        <f>J585</f>
        <v>0</v>
      </c>
      <c r="K74" s="145"/>
    </row>
    <row r="75" spans="2:11" s="8" customFormat="1" ht="19.899999999999999" customHeight="1">
      <c r="B75" s="139"/>
      <c r="C75" s="140"/>
      <c r="D75" s="141" t="s">
        <v>124</v>
      </c>
      <c r="E75" s="142"/>
      <c r="F75" s="142"/>
      <c r="G75" s="142"/>
      <c r="H75" s="142"/>
      <c r="I75" s="143"/>
      <c r="J75" s="144">
        <f>J606</f>
        <v>0</v>
      </c>
      <c r="K75" s="145"/>
    </row>
    <row r="76" spans="2:11" s="8" customFormat="1" ht="19.899999999999999" customHeight="1">
      <c r="B76" s="139"/>
      <c r="C76" s="140"/>
      <c r="D76" s="141" t="s">
        <v>125</v>
      </c>
      <c r="E76" s="142"/>
      <c r="F76" s="142"/>
      <c r="G76" s="142"/>
      <c r="H76" s="142"/>
      <c r="I76" s="143"/>
      <c r="J76" s="144">
        <f>J617</f>
        <v>0</v>
      </c>
      <c r="K76" s="145"/>
    </row>
    <row r="77" spans="2:11" s="8" customFormat="1" ht="19.899999999999999" customHeight="1">
      <c r="B77" s="139"/>
      <c r="C77" s="140"/>
      <c r="D77" s="141" t="s">
        <v>126</v>
      </c>
      <c r="E77" s="142"/>
      <c r="F77" s="142"/>
      <c r="G77" s="142"/>
      <c r="H77" s="142"/>
      <c r="I77" s="143"/>
      <c r="J77" s="144">
        <f>J674</f>
        <v>0</v>
      </c>
      <c r="K77" s="145"/>
    </row>
    <row r="78" spans="2:11" s="8" customFormat="1" ht="19.899999999999999" customHeight="1">
      <c r="B78" s="139"/>
      <c r="C78" s="140"/>
      <c r="D78" s="141" t="s">
        <v>127</v>
      </c>
      <c r="E78" s="142"/>
      <c r="F78" s="142"/>
      <c r="G78" s="142"/>
      <c r="H78" s="142"/>
      <c r="I78" s="143"/>
      <c r="J78" s="144">
        <f>J681</f>
        <v>0</v>
      </c>
      <c r="K78" s="145"/>
    </row>
    <row r="79" spans="2:11" s="8" customFormat="1" ht="19.899999999999999" customHeight="1">
      <c r="B79" s="139"/>
      <c r="C79" s="140"/>
      <c r="D79" s="141" t="s">
        <v>128</v>
      </c>
      <c r="E79" s="142"/>
      <c r="F79" s="142"/>
      <c r="G79" s="142"/>
      <c r="H79" s="142"/>
      <c r="I79" s="143"/>
      <c r="J79" s="144">
        <f>J783</f>
        <v>0</v>
      </c>
      <c r="K79" s="145"/>
    </row>
    <row r="80" spans="2:11" s="8" customFormat="1" ht="19.899999999999999" customHeight="1">
      <c r="B80" s="139"/>
      <c r="C80" s="140"/>
      <c r="D80" s="141" t="s">
        <v>129</v>
      </c>
      <c r="E80" s="142"/>
      <c r="F80" s="142"/>
      <c r="G80" s="142"/>
      <c r="H80" s="142"/>
      <c r="I80" s="143"/>
      <c r="J80" s="144">
        <f>J801</f>
        <v>0</v>
      </c>
      <c r="K80" s="145"/>
    </row>
    <row r="81" spans="2:11" s="8" customFormat="1" ht="19.899999999999999" customHeight="1">
      <c r="B81" s="139"/>
      <c r="C81" s="140"/>
      <c r="D81" s="141" t="s">
        <v>130</v>
      </c>
      <c r="E81" s="142"/>
      <c r="F81" s="142"/>
      <c r="G81" s="142"/>
      <c r="H81" s="142"/>
      <c r="I81" s="143"/>
      <c r="J81" s="144">
        <f>J871</f>
        <v>0</v>
      </c>
      <c r="K81" s="145"/>
    </row>
    <row r="82" spans="2:11" s="8" customFormat="1" ht="19.899999999999999" customHeight="1">
      <c r="B82" s="139"/>
      <c r="C82" s="140"/>
      <c r="D82" s="141" t="s">
        <v>131</v>
      </c>
      <c r="E82" s="142"/>
      <c r="F82" s="142"/>
      <c r="G82" s="142"/>
      <c r="H82" s="142"/>
      <c r="I82" s="143"/>
      <c r="J82" s="144">
        <f>J913</f>
        <v>0</v>
      </c>
      <c r="K82" s="145"/>
    </row>
    <row r="83" spans="2:11" s="8" customFormat="1" ht="19.899999999999999" customHeight="1">
      <c r="B83" s="139"/>
      <c r="C83" s="140"/>
      <c r="D83" s="141" t="s">
        <v>132</v>
      </c>
      <c r="E83" s="142"/>
      <c r="F83" s="142"/>
      <c r="G83" s="142"/>
      <c r="H83" s="142"/>
      <c r="I83" s="143"/>
      <c r="J83" s="144">
        <f>J919</f>
        <v>0</v>
      </c>
      <c r="K83" s="145"/>
    </row>
    <row r="84" spans="2:11" s="8" customFormat="1" ht="19.899999999999999" customHeight="1">
      <c r="B84" s="139"/>
      <c r="C84" s="140"/>
      <c r="D84" s="141" t="s">
        <v>133</v>
      </c>
      <c r="E84" s="142"/>
      <c r="F84" s="142"/>
      <c r="G84" s="142"/>
      <c r="H84" s="142"/>
      <c r="I84" s="143"/>
      <c r="J84" s="144">
        <f>J929</f>
        <v>0</v>
      </c>
      <c r="K84" s="145"/>
    </row>
    <row r="85" spans="2:11" s="8" customFormat="1" ht="19.899999999999999" customHeight="1">
      <c r="B85" s="139"/>
      <c r="C85" s="140"/>
      <c r="D85" s="141" t="s">
        <v>134</v>
      </c>
      <c r="E85" s="142"/>
      <c r="F85" s="142"/>
      <c r="G85" s="142"/>
      <c r="H85" s="142"/>
      <c r="I85" s="143"/>
      <c r="J85" s="144">
        <f>J960</f>
        <v>0</v>
      </c>
      <c r="K85" s="145"/>
    </row>
    <row r="86" spans="2:11" s="8" customFormat="1" ht="19.899999999999999" customHeight="1">
      <c r="B86" s="139"/>
      <c r="C86" s="140"/>
      <c r="D86" s="141" t="s">
        <v>135</v>
      </c>
      <c r="E86" s="142"/>
      <c r="F86" s="142"/>
      <c r="G86" s="142"/>
      <c r="H86" s="142"/>
      <c r="I86" s="143"/>
      <c r="J86" s="144">
        <f>J975</f>
        <v>0</v>
      </c>
      <c r="K86" s="145"/>
    </row>
    <row r="87" spans="2:11" s="7" customFormat="1" ht="24.95" customHeight="1">
      <c r="B87" s="132"/>
      <c r="C87" s="133"/>
      <c r="D87" s="134" t="s">
        <v>136</v>
      </c>
      <c r="E87" s="135"/>
      <c r="F87" s="135"/>
      <c r="G87" s="135"/>
      <c r="H87" s="135"/>
      <c r="I87" s="136"/>
      <c r="J87" s="137">
        <f>J1001</f>
        <v>0</v>
      </c>
      <c r="K87" s="138"/>
    </row>
    <row r="88" spans="2:11" s="8" customFormat="1" ht="19.899999999999999" customHeight="1">
      <c r="B88" s="139"/>
      <c r="C88" s="140"/>
      <c r="D88" s="141" t="s">
        <v>137</v>
      </c>
      <c r="E88" s="142"/>
      <c r="F88" s="142"/>
      <c r="G88" s="142"/>
      <c r="H88" s="142"/>
      <c r="I88" s="143"/>
      <c r="J88" s="144">
        <f>J1002</f>
        <v>0</v>
      </c>
      <c r="K88" s="145"/>
    </row>
    <row r="89" spans="2:11" s="8" customFormat="1" ht="19.899999999999999" customHeight="1">
      <c r="B89" s="139"/>
      <c r="C89" s="140"/>
      <c r="D89" s="141" t="s">
        <v>138</v>
      </c>
      <c r="E89" s="142"/>
      <c r="F89" s="142"/>
      <c r="G89" s="142"/>
      <c r="H89" s="142"/>
      <c r="I89" s="143"/>
      <c r="J89" s="144">
        <f>J1005</f>
        <v>0</v>
      </c>
      <c r="K89" s="145"/>
    </row>
    <row r="90" spans="2:11" s="8" customFormat="1" ht="19.899999999999999" customHeight="1">
      <c r="B90" s="139"/>
      <c r="C90" s="140"/>
      <c r="D90" s="141" t="s">
        <v>139</v>
      </c>
      <c r="E90" s="142"/>
      <c r="F90" s="142"/>
      <c r="G90" s="142"/>
      <c r="H90" s="142"/>
      <c r="I90" s="143"/>
      <c r="J90" s="144">
        <f>J1007</f>
        <v>0</v>
      </c>
      <c r="K90" s="145"/>
    </row>
    <row r="91" spans="2:11" s="7" customFormat="1" ht="24.95" customHeight="1">
      <c r="B91" s="132"/>
      <c r="C91" s="133"/>
      <c r="D91" s="134" t="s">
        <v>140</v>
      </c>
      <c r="E91" s="135"/>
      <c r="F91" s="135"/>
      <c r="G91" s="135"/>
      <c r="H91" s="135"/>
      <c r="I91" s="136"/>
      <c r="J91" s="137">
        <f>J1016</f>
        <v>0</v>
      </c>
      <c r="K91" s="138"/>
    </row>
    <row r="92" spans="2:11" s="8" customFormat="1" ht="19.899999999999999" customHeight="1">
      <c r="B92" s="139"/>
      <c r="C92" s="140"/>
      <c r="D92" s="141" t="s">
        <v>141</v>
      </c>
      <c r="E92" s="142"/>
      <c r="F92" s="142"/>
      <c r="G92" s="142"/>
      <c r="H92" s="142"/>
      <c r="I92" s="143"/>
      <c r="J92" s="144">
        <f>J1017</f>
        <v>0</v>
      </c>
      <c r="K92" s="145"/>
    </row>
    <row r="93" spans="2:11" s="8" customFormat="1" ht="19.899999999999999" customHeight="1">
      <c r="B93" s="139"/>
      <c r="C93" s="140"/>
      <c r="D93" s="141" t="s">
        <v>142</v>
      </c>
      <c r="E93" s="142"/>
      <c r="F93" s="142"/>
      <c r="G93" s="142"/>
      <c r="H93" s="142"/>
      <c r="I93" s="143"/>
      <c r="J93" s="144">
        <f>J1020</f>
        <v>0</v>
      </c>
      <c r="K93" s="145"/>
    </row>
    <row r="94" spans="2:11" s="1" customFormat="1" ht="21.75" customHeight="1">
      <c r="B94" s="41"/>
      <c r="C94" s="42"/>
      <c r="D94" s="42"/>
      <c r="E94" s="42"/>
      <c r="F94" s="42"/>
      <c r="G94" s="42"/>
      <c r="H94" s="42"/>
      <c r="I94" s="103"/>
      <c r="J94" s="42"/>
      <c r="K94" s="45"/>
    </row>
    <row r="95" spans="2:11" s="1" customFormat="1" ht="6.95" customHeight="1">
      <c r="B95" s="56"/>
      <c r="C95" s="57"/>
      <c r="D95" s="57"/>
      <c r="E95" s="57"/>
      <c r="F95" s="57"/>
      <c r="G95" s="57"/>
      <c r="H95" s="57"/>
      <c r="I95" s="124"/>
      <c r="J95" s="57"/>
      <c r="K95" s="58"/>
    </row>
    <row r="99" spans="2:20" s="1" customFormat="1" ht="6.95" customHeight="1">
      <c r="B99" s="59"/>
      <c r="C99" s="60"/>
      <c r="D99" s="60"/>
      <c r="E99" s="60"/>
      <c r="F99" s="60"/>
      <c r="G99" s="60"/>
      <c r="H99" s="60"/>
      <c r="I99" s="125"/>
      <c r="J99" s="60"/>
      <c r="K99" s="60"/>
      <c r="L99" s="41"/>
    </row>
    <row r="100" spans="2:20" s="1" customFormat="1" ht="36.950000000000003" customHeight="1">
      <c r="B100" s="41"/>
      <c r="C100" s="61" t="s">
        <v>143</v>
      </c>
      <c r="L100" s="41"/>
    </row>
    <row r="101" spans="2:20" s="1" customFormat="1" ht="6.95" customHeight="1">
      <c r="B101" s="41"/>
      <c r="L101" s="41"/>
    </row>
    <row r="102" spans="2:20" s="1" customFormat="1" ht="14.45" customHeight="1">
      <c r="B102" s="41"/>
      <c r="C102" s="63" t="s">
        <v>19</v>
      </c>
      <c r="L102" s="41"/>
    </row>
    <row r="103" spans="2:20" s="1" customFormat="1" ht="16.5" customHeight="1">
      <c r="B103" s="41"/>
      <c r="E103" s="349" t="str">
        <f>E7</f>
        <v>Stavební úprava Brtev č.p. 78, st.p.č. 90</v>
      </c>
      <c r="F103" s="350"/>
      <c r="G103" s="350"/>
      <c r="H103" s="350"/>
      <c r="L103" s="41"/>
    </row>
    <row r="104" spans="2:20" s="1" customFormat="1" ht="14.45" customHeight="1">
      <c r="B104" s="41"/>
      <c r="C104" s="63" t="s">
        <v>99</v>
      </c>
      <c r="L104" s="41"/>
    </row>
    <row r="105" spans="2:20" s="1" customFormat="1" ht="17.25" customHeight="1">
      <c r="B105" s="41"/>
      <c r="E105" s="346" t="str">
        <f>E9</f>
        <v>01 - Byty ve 2.NP, topení 2.NP, instalace nutné pro byt v 2.NP, 1.PP</v>
      </c>
      <c r="F105" s="351"/>
      <c r="G105" s="351"/>
      <c r="H105" s="351"/>
      <c r="L105" s="41"/>
    </row>
    <row r="106" spans="2:20" s="1" customFormat="1" ht="6.95" customHeight="1">
      <c r="B106" s="41"/>
      <c r="L106" s="41"/>
    </row>
    <row r="107" spans="2:20" s="1" customFormat="1" ht="18" customHeight="1">
      <c r="B107" s="41"/>
      <c r="C107" s="63" t="s">
        <v>23</v>
      </c>
      <c r="F107" s="146" t="str">
        <f>F12</f>
        <v>Brtev</v>
      </c>
      <c r="I107" s="147" t="s">
        <v>25</v>
      </c>
      <c r="J107" s="67" t="str">
        <f>IF(J12="","",J12)</f>
        <v>20. 1. 2019</v>
      </c>
      <c r="L107" s="41"/>
    </row>
    <row r="108" spans="2:20" s="1" customFormat="1" ht="6.95" customHeight="1">
      <c r="B108" s="41"/>
      <c r="L108" s="41"/>
    </row>
    <row r="109" spans="2:20" s="1" customFormat="1" ht="15">
      <c r="B109" s="41"/>
      <c r="C109" s="63" t="s">
        <v>27</v>
      </c>
      <c r="F109" s="146" t="str">
        <f>E15</f>
        <v>Msto Lázně Bělohrad</v>
      </c>
      <c r="I109" s="147" t="s">
        <v>33</v>
      </c>
      <c r="J109" s="146" t="str">
        <f>E21</f>
        <v>Česká Obchodní a Stavební Společnost s.r.o.</v>
      </c>
      <c r="L109" s="41"/>
    </row>
    <row r="110" spans="2:20" s="1" customFormat="1" ht="14.45" customHeight="1">
      <c r="B110" s="41"/>
      <c r="C110" s="63" t="s">
        <v>31</v>
      </c>
      <c r="F110" s="146" t="str">
        <f>IF(E18="","",E18)</f>
        <v/>
      </c>
      <c r="L110" s="41"/>
    </row>
    <row r="111" spans="2:20" s="1" customFormat="1" ht="10.35" customHeight="1">
      <c r="B111" s="41"/>
      <c r="L111" s="41"/>
    </row>
    <row r="112" spans="2:20" s="9" customFormat="1" ht="29.25" customHeight="1">
      <c r="B112" s="148"/>
      <c r="C112" s="149" t="s">
        <v>144</v>
      </c>
      <c r="D112" s="150" t="s">
        <v>57</v>
      </c>
      <c r="E112" s="150" t="s">
        <v>53</v>
      </c>
      <c r="F112" s="150" t="s">
        <v>145</v>
      </c>
      <c r="G112" s="150" t="s">
        <v>146</v>
      </c>
      <c r="H112" s="150" t="s">
        <v>147</v>
      </c>
      <c r="I112" s="151" t="s">
        <v>148</v>
      </c>
      <c r="J112" s="150" t="s">
        <v>103</v>
      </c>
      <c r="K112" s="152" t="s">
        <v>149</v>
      </c>
      <c r="L112" s="148"/>
      <c r="M112" s="73" t="s">
        <v>150</v>
      </c>
      <c r="N112" s="74" t="s">
        <v>42</v>
      </c>
      <c r="O112" s="74" t="s">
        <v>151</v>
      </c>
      <c r="P112" s="74" t="s">
        <v>152</v>
      </c>
      <c r="Q112" s="74" t="s">
        <v>153</v>
      </c>
      <c r="R112" s="74" t="s">
        <v>154</v>
      </c>
      <c r="S112" s="74" t="s">
        <v>155</v>
      </c>
      <c r="T112" s="75" t="s">
        <v>156</v>
      </c>
    </row>
    <row r="113" spans="2:65" s="1" customFormat="1" ht="29.25" customHeight="1">
      <c r="B113" s="41"/>
      <c r="C113" s="77" t="s">
        <v>104</v>
      </c>
      <c r="J113" s="153">
        <f>BK113</f>
        <v>0</v>
      </c>
      <c r="L113" s="41"/>
      <c r="M113" s="76"/>
      <c r="N113" s="68"/>
      <c r="O113" s="68"/>
      <c r="P113" s="154">
        <f>P114+P403+P1001+P1016</f>
        <v>0</v>
      </c>
      <c r="Q113" s="68"/>
      <c r="R113" s="154">
        <f>R114+R403+R1001+R1016</f>
        <v>59.763267860000013</v>
      </c>
      <c r="S113" s="68"/>
      <c r="T113" s="155">
        <f>T114+T403+T1001+T1016</f>
        <v>61.036141999999998</v>
      </c>
      <c r="AT113" s="24" t="s">
        <v>71</v>
      </c>
      <c r="AU113" s="24" t="s">
        <v>105</v>
      </c>
      <c r="BK113" s="156">
        <f>BK114+BK403+BK1001+BK1016</f>
        <v>0</v>
      </c>
    </row>
    <row r="114" spans="2:65" s="10" customFormat="1" ht="37.35" customHeight="1">
      <c r="B114" s="157"/>
      <c r="D114" s="158" t="s">
        <v>71</v>
      </c>
      <c r="E114" s="159" t="s">
        <v>157</v>
      </c>
      <c r="F114" s="159" t="s">
        <v>158</v>
      </c>
      <c r="I114" s="160"/>
      <c r="J114" s="161">
        <f>BK114</f>
        <v>0</v>
      </c>
      <c r="L114" s="157"/>
      <c r="M114" s="162"/>
      <c r="N114" s="163"/>
      <c r="O114" s="163"/>
      <c r="P114" s="164">
        <f>P115+P134+P150+P192+P265+P390+P400</f>
        <v>0</v>
      </c>
      <c r="Q114" s="163"/>
      <c r="R114" s="164">
        <f>R115+R134+R150+R192+R265+R390+R400</f>
        <v>45.554538410000006</v>
      </c>
      <c r="S114" s="163"/>
      <c r="T114" s="165">
        <f>T115+T134+T150+T192+T265+T390+T400</f>
        <v>60.659942000000001</v>
      </c>
      <c r="AR114" s="158" t="s">
        <v>80</v>
      </c>
      <c r="AT114" s="166" t="s">
        <v>71</v>
      </c>
      <c r="AU114" s="166" t="s">
        <v>72</v>
      </c>
      <c r="AY114" s="158" t="s">
        <v>159</v>
      </c>
      <c r="BK114" s="167">
        <f>BK115+BK134+BK150+BK192+BK265+BK390+BK400</f>
        <v>0</v>
      </c>
    </row>
    <row r="115" spans="2:65" s="10" customFormat="1" ht="19.899999999999999" customHeight="1">
      <c r="B115" s="157"/>
      <c r="D115" s="158" t="s">
        <v>71</v>
      </c>
      <c r="E115" s="168" t="s">
        <v>80</v>
      </c>
      <c r="F115" s="168" t="s">
        <v>160</v>
      </c>
      <c r="I115" s="160"/>
      <c r="J115" s="169">
        <f>BK115</f>
        <v>0</v>
      </c>
      <c r="L115" s="157"/>
      <c r="M115" s="162"/>
      <c r="N115" s="163"/>
      <c r="O115" s="163"/>
      <c r="P115" s="164">
        <f>SUM(P116:P133)</f>
        <v>0</v>
      </c>
      <c r="Q115" s="163"/>
      <c r="R115" s="164">
        <f>SUM(R116:R133)</f>
        <v>0</v>
      </c>
      <c r="S115" s="163"/>
      <c r="T115" s="165">
        <f>SUM(T116:T133)</f>
        <v>0</v>
      </c>
      <c r="AR115" s="158" t="s">
        <v>80</v>
      </c>
      <c r="AT115" s="166" t="s">
        <v>71</v>
      </c>
      <c r="AU115" s="166" t="s">
        <v>80</v>
      </c>
      <c r="AY115" s="158" t="s">
        <v>159</v>
      </c>
      <c r="BK115" s="167">
        <f>SUM(BK116:BK133)</f>
        <v>0</v>
      </c>
    </row>
    <row r="116" spans="2:65" s="1" customFormat="1" ht="25.5" customHeight="1">
      <c r="B116" s="170"/>
      <c r="C116" s="171" t="s">
        <v>80</v>
      </c>
      <c r="D116" s="171" t="s">
        <v>161</v>
      </c>
      <c r="E116" s="172" t="s">
        <v>162</v>
      </c>
      <c r="F116" s="173" t="s">
        <v>163</v>
      </c>
      <c r="G116" s="174" t="s">
        <v>164</v>
      </c>
      <c r="H116" s="175">
        <v>3.0720000000000001</v>
      </c>
      <c r="I116" s="176"/>
      <c r="J116" s="177">
        <f>ROUND(I116*H116,2)</f>
        <v>0</v>
      </c>
      <c r="K116" s="173" t="s">
        <v>165</v>
      </c>
      <c r="L116" s="41"/>
      <c r="M116" s="178" t="s">
        <v>5</v>
      </c>
      <c r="N116" s="179" t="s">
        <v>44</v>
      </c>
      <c r="O116" s="42"/>
      <c r="P116" s="180">
        <f>O116*H116</f>
        <v>0</v>
      </c>
      <c r="Q116" s="180">
        <v>0</v>
      </c>
      <c r="R116" s="180">
        <f>Q116*H116</f>
        <v>0</v>
      </c>
      <c r="S116" s="180">
        <v>0</v>
      </c>
      <c r="T116" s="181">
        <f>S116*H116</f>
        <v>0</v>
      </c>
      <c r="AR116" s="24" t="s">
        <v>166</v>
      </c>
      <c r="AT116" s="24" t="s">
        <v>161</v>
      </c>
      <c r="AU116" s="24" t="s">
        <v>89</v>
      </c>
      <c r="AY116" s="24" t="s">
        <v>159</v>
      </c>
      <c r="BE116" s="182">
        <f>IF(N116="základní",J116,0)</f>
        <v>0</v>
      </c>
      <c r="BF116" s="182">
        <f>IF(N116="snížená",J116,0)</f>
        <v>0</v>
      </c>
      <c r="BG116" s="182">
        <f>IF(N116="zákl. přenesená",J116,0)</f>
        <v>0</v>
      </c>
      <c r="BH116" s="182">
        <f>IF(N116="sníž. přenesená",J116,0)</f>
        <v>0</v>
      </c>
      <c r="BI116" s="182">
        <f>IF(N116="nulová",J116,0)</f>
        <v>0</v>
      </c>
      <c r="BJ116" s="24" t="s">
        <v>89</v>
      </c>
      <c r="BK116" s="182">
        <f>ROUND(I116*H116,2)</f>
        <v>0</v>
      </c>
      <c r="BL116" s="24" t="s">
        <v>166</v>
      </c>
      <c r="BM116" s="24" t="s">
        <v>167</v>
      </c>
    </row>
    <row r="117" spans="2:65" s="1" customFormat="1" ht="40.5">
      <c r="B117" s="41"/>
      <c r="D117" s="183" t="s">
        <v>168</v>
      </c>
      <c r="F117" s="184" t="s">
        <v>169</v>
      </c>
      <c r="I117" s="185"/>
      <c r="L117" s="41"/>
      <c r="M117" s="186"/>
      <c r="N117" s="42"/>
      <c r="O117" s="42"/>
      <c r="P117" s="42"/>
      <c r="Q117" s="42"/>
      <c r="R117" s="42"/>
      <c r="S117" s="42"/>
      <c r="T117" s="70"/>
      <c r="AT117" s="24" t="s">
        <v>168</v>
      </c>
      <c r="AU117" s="24" t="s">
        <v>89</v>
      </c>
    </row>
    <row r="118" spans="2:65" s="11" customFormat="1">
      <c r="B118" s="187"/>
      <c r="D118" s="183" t="s">
        <v>170</v>
      </c>
      <c r="E118" s="188" t="s">
        <v>5</v>
      </c>
      <c r="F118" s="189" t="s">
        <v>171</v>
      </c>
      <c r="H118" s="190">
        <v>2.952</v>
      </c>
      <c r="I118" s="191"/>
      <c r="L118" s="187"/>
      <c r="M118" s="192"/>
      <c r="N118" s="193"/>
      <c r="O118" s="193"/>
      <c r="P118" s="193"/>
      <c r="Q118" s="193"/>
      <c r="R118" s="193"/>
      <c r="S118" s="193"/>
      <c r="T118" s="194"/>
      <c r="AT118" s="188" t="s">
        <v>170</v>
      </c>
      <c r="AU118" s="188" t="s">
        <v>89</v>
      </c>
      <c r="AV118" s="11" t="s">
        <v>89</v>
      </c>
      <c r="AW118" s="11" t="s">
        <v>35</v>
      </c>
      <c r="AX118" s="11" t="s">
        <v>72</v>
      </c>
      <c r="AY118" s="188" t="s">
        <v>159</v>
      </c>
    </row>
    <row r="119" spans="2:65" s="11" customFormat="1">
      <c r="B119" s="187"/>
      <c r="D119" s="183" t="s">
        <v>170</v>
      </c>
      <c r="E119" s="188" t="s">
        <v>5</v>
      </c>
      <c r="F119" s="189" t="s">
        <v>172</v>
      </c>
      <c r="H119" s="190">
        <v>0.12</v>
      </c>
      <c r="I119" s="191"/>
      <c r="L119" s="187"/>
      <c r="M119" s="192"/>
      <c r="N119" s="193"/>
      <c r="O119" s="193"/>
      <c r="P119" s="193"/>
      <c r="Q119" s="193"/>
      <c r="R119" s="193"/>
      <c r="S119" s="193"/>
      <c r="T119" s="194"/>
      <c r="AT119" s="188" t="s">
        <v>170</v>
      </c>
      <c r="AU119" s="188" t="s">
        <v>89</v>
      </c>
      <c r="AV119" s="11" t="s">
        <v>89</v>
      </c>
      <c r="AW119" s="11" t="s">
        <v>35</v>
      </c>
      <c r="AX119" s="11" t="s">
        <v>72</v>
      </c>
      <c r="AY119" s="188" t="s">
        <v>159</v>
      </c>
    </row>
    <row r="120" spans="2:65" s="12" customFormat="1">
      <c r="B120" s="195"/>
      <c r="D120" s="183" t="s">
        <v>170</v>
      </c>
      <c r="E120" s="196" t="s">
        <v>95</v>
      </c>
      <c r="F120" s="197" t="s">
        <v>173</v>
      </c>
      <c r="H120" s="198">
        <v>3.0720000000000001</v>
      </c>
      <c r="I120" s="199"/>
      <c r="L120" s="195"/>
      <c r="M120" s="200"/>
      <c r="N120" s="201"/>
      <c r="O120" s="201"/>
      <c r="P120" s="201"/>
      <c r="Q120" s="201"/>
      <c r="R120" s="201"/>
      <c r="S120" s="201"/>
      <c r="T120" s="202"/>
      <c r="AT120" s="196" t="s">
        <v>170</v>
      </c>
      <c r="AU120" s="196" t="s">
        <v>89</v>
      </c>
      <c r="AV120" s="12" t="s">
        <v>166</v>
      </c>
      <c r="AW120" s="12" t="s">
        <v>35</v>
      </c>
      <c r="AX120" s="12" t="s">
        <v>80</v>
      </c>
      <c r="AY120" s="196" t="s">
        <v>159</v>
      </c>
    </row>
    <row r="121" spans="2:65" s="1" customFormat="1" ht="38.25" customHeight="1">
      <c r="B121" s="170"/>
      <c r="C121" s="171" t="s">
        <v>89</v>
      </c>
      <c r="D121" s="171" t="s">
        <v>161</v>
      </c>
      <c r="E121" s="172" t="s">
        <v>174</v>
      </c>
      <c r="F121" s="173" t="s">
        <v>175</v>
      </c>
      <c r="G121" s="174" t="s">
        <v>164</v>
      </c>
      <c r="H121" s="175">
        <v>3.0720000000000001</v>
      </c>
      <c r="I121" s="176"/>
      <c r="J121" s="177">
        <f>ROUND(I121*H121,2)</f>
        <v>0</v>
      </c>
      <c r="K121" s="173" t="s">
        <v>165</v>
      </c>
      <c r="L121" s="41"/>
      <c r="M121" s="178" t="s">
        <v>5</v>
      </c>
      <c r="N121" s="179" t="s">
        <v>44</v>
      </c>
      <c r="O121" s="42"/>
      <c r="P121" s="180">
        <f>O121*H121</f>
        <v>0</v>
      </c>
      <c r="Q121" s="180">
        <v>0</v>
      </c>
      <c r="R121" s="180">
        <f>Q121*H121</f>
        <v>0</v>
      </c>
      <c r="S121" s="180">
        <v>0</v>
      </c>
      <c r="T121" s="181">
        <f>S121*H121</f>
        <v>0</v>
      </c>
      <c r="AR121" s="24" t="s">
        <v>166</v>
      </c>
      <c r="AT121" s="24" t="s">
        <v>161</v>
      </c>
      <c r="AU121" s="24" t="s">
        <v>89</v>
      </c>
      <c r="AY121" s="24" t="s">
        <v>159</v>
      </c>
      <c r="BE121" s="182">
        <f>IF(N121="základní",J121,0)</f>
        <v>0</v>
      </c>
      <c r="BF121" s="182">
        <f>IF(N121="snížená",J121,0)</f>
        <v>0</v>
      </c>
      <c r="BG121" s="182">
        <f>IF(N121="zákl. přenesená",J121,0)</f>
        <v>0</v>
      </c>
      <c r="BH121" s="182">
        <f>IF(N121="sníž. přenesená",J121,0)</f>
        <v>0</v>
      </c>
      <c r="BI121" s="182">
        <f>IF(N121="nulová",J121,0)</f>
        <v>0</v>
      </c>
      <c r="BJ121" s="24" t="s">
        <v>89</v>
      </c>
      <c r="BK121" s="182">
        <f>ROUND(I121*H121,2)</f>
        <v>0</v>
      </c>
      <c r="BL121" s="24" t="s">
        <v>166</v>
      </c>
      <c r="BM121" s="24" t="s">
        <v>176</v>
      </c>
    </row>
    <row r="122" spans="2:65" s="11" customFormat="1">
      <c r="B122" s="187"/>
      <c r="D122" s="183" t="s">
        <v>170</v>
      </c>
      <c r="E122" s="188" t="s">
        <v>5</v>
      </c>
      <c r="F122" s="189" t="s">
        <v>95</v>
      </c>
      <c r="H122" s="190">
        <v>3.0720000000000001</v>
      </c>
      <c r="I122" s="191"/>
      <c r="L122" s="187"/>
      <c r="M122" s="192"/>
      <c r="N122" s="193"/>
      <c r="O122" s="193"/>
      <c r="P122" s="193"/>
      <c r="Q122" s="193"/>
      <c r="R122" s="193"/>
      <c r="S122" s="193"/>
      <c r="T122" s="194"/>
      <c r="AT122" s="188" t="s">
        <v>170</v>
      </c>
      <c r="AU122" s="188" t="s">
        <v>89</v>
      </c>
      <c r="AV122" s="11" t="s">
        <v>89</v>
      </c>
      <c r="AW122" s="11" t="s">
        <v>35</v>
      </c>
      <c r="AX122" s="11" t="s">
        <v>80</v>
      </c>
      <c r="AY122" s="188" t="s">
        <v>159</v>
      </c>
    </row>
    <row r="123" spans="2:65" s="1" customFormat="1" ht="38.25" customHeight="1">
      <c r="B123" s="170"/>
      <c r="C123" s="171" t="s">
        <v>177</v>
      </c>
      <c r="D123" s="171" t="s">
        <v>161</v>
      </c>
      <c r="E123" s="172" t="s">
        <v>178</v>
      </c>
      <c r="F123" s="173" t="s">
        <v>179</v>
      </c>
      <c r="G123" s="174" t="s">
        <v>164</v>
      </c>
      <c r="H123" s="175">
        <v>3.0720000000000001</v>
      </c>
      <c r="I123" s="176"/>
      <c r="J123" s="177">
        <f>ROUND(I123*H123,2)</f>
        <v>0</v>
      </c>
      <c r="K123" s="173" t="s">
        <v>165</v>
      </c>
      <c r="L123" s="41"/>
      <c r="M123" s="178" t="s">
        <v>5</v>
      </c>
      <c r="N123" s="179" t="s">
        <v>44</v>
      </c>
      <c r="O123" s="42"/>
      <c r="P123" s="180">
        <f>O123*H123</f>
        <v>0</v>
      </c>
      <c r="Q123" s="180">
        <v>0</v>
      </c>
      <c r="R123" s="180">
        <f>Q123*H123</f>
        <v>0</v>
      </c>
      <c r="S123" s="180">
        <v>0</v>
      </c>
      <c r="T123" s="181">
        <f>S123*H123</f>
        <v>0</v>
      </c>
      <c r="AR123" s="24" t="s">
        <v>166</v>
      </c>
      <c r="AT123" s="24" t="s">
        <v>161</v>
      </c>
      <c r="AU123" s="24" t="s">
        <v>89</v>
      </c>
      <c r="AY123" s="24" t="s">
        <v>159</v>
      </c>
      <c r="BE123" s="182">
        <f>IF(N123="základní",J123,0)</f>
        <v>0</v>
      </c>
      <c r="BF123" s="182">
        <f>IF(N123="snížená",J123,0)</f>
        <v>0</v>
      </c>
      <c r="BG123" s="182">
        <f>IF(N123="zákl. přenesená",J123,0)</f>
        <v>0</v>
      </c>
      <c r="BH123" s="182">
        <f>IF(N123="sníž. přenesená",J123,0)</f>
        <v>0</v>
      </c>
      <c r="BI123" s="182">
        <f>IF(N123="nulová",J123,0)</f>
        <v>0</v>
      </c>
      <c r="BJ123" s="24" t="s">
        <v>89</v>
      </c>
      <c r="BK123" s="182">
        <f>ROUND(I123*H123,2)</f>
        <v>0</v>
      </c>
      <c r="BL123" s="24" t="s">
        <v>166</v>
      </c>
      <c r="BM123" s="24" t="s">
        <v>180</v>
      </c>
    </row>
    <row r="124" spans="2:65" s="11" customFormat="1">
      <c r="B124" s="187"/>
      <c r="D124" s="183" t="s">
        <v>170</v>
      </c>
      <c r="E124" s="188" t="s">
        <v>5</v>
      </c>
      <c r="F124" s="189" t="s">
        <v>95</v>
      </c>
      <c r="H124" s="190">
        <v>3.0720000000000001</v>
      </c>
      <c r="I124" s="191"/>
      <c r="L124" s="187"/>
      <c r="M124" s="192"/>
      <c r="N124" s="193"/>
      <c r="O124" s="193"/>
      <c r="P124" s="193"/>
      <c r="Q124" s="193"/>
      <c r="R124" s="193"/>
      <c r="S124" s="193"/>
      <c r="T124" s="194"/>
      <c r="AT124" s="188" t="s">
        <v>170</v>
      </c>
      <c r="AU124" s="188" t="s">
        <v>89</v>
      </c>
      <c r="AV124" s="11" t="s">
        <v>89</v>
      </c>
      <c r="AW124" s="11" t="s">
        <v>35</v>
      </c>
      <c r="AX124" s="11" t="s">
        <v>80</v>
      </c>
      <c r="AY124" s="188" t="s">
        <v>159</v>
      </c>
    </row>
    <row r="125" spans="2:65" s="1" customFormat="1" ht="38.25" customHeight="1">
      <c r="B125" s="170"/>
      <c r="C125" s="171" t="s">
        <v>166</v>
      </c>
      <c r="D125" s="171" t="s">
        <v>161</v>
      </c>
      <c r="E125" s="172" t="s">
        <v>181</v>
      </c>
      <c r="F125" s="173" t="s">
        <v>182</v>
      </c>
      <c r="G125" s="174" t="s">
        <v>164</v>
      </c>
      <c r="H125" s="175">
        <v>3.0720000000000001</v>
      </c>
      <c r="I125" s="176"/>
      <c r="J125" s="177">
        <f>ROUND(I125*H125,2)</f>
        <v>0</v>
      </c>
      <c r="K125" s="173" t="s">
        <v>165</v>
      </c>
      <c r="L125" s="41"/>
      <c r="M125" s="178" t="s">
        <v>5</v>
      </c>
      <c r="N125" s="179" t="s">
        <v>44</v>
      </c>
      <c r="O125" s="42"/>
      <c r="P125" s="180">
        <f>O125*H125</f>
        <v>0</v>
      </c>
      <c r="Q125" s="180">
        <v>0</v>
      </c>
      <c r="R125" s="180">
        <f>Q125*H125</f>
        <v>0</v>
      </c>
      <c r="S125" s="180">
        <v>0</v>
      </c>
      <c r="T125" s="181">
        <f>S125*H125</f>
        <v>0</v>
      </c>
      <c r="AR125" s="24" t="s">
        <v>166</v>
      </c>
      <c r="AT125" s="24" t="s">
        <v>161</v>
      </c>
      <c r="AU125" s="24" t="s">
        <v>89</v>
      </c>
      <c r="AY125" s="24" t="s">
        <v>159</v>
      </c>
      <c r="BE125" s="182">
        <f>IF(N125="základní",J125,0)</f>
        <v>0</v>
      </c>
      <c r="BF125" s="182">
        <f>IF(N125="snížená",J125,0)</f>
        <v>0</v>
      </c>
      <c r="BG125" s="182">
        <f>IF(N125="zákl. přenesená",J125,0)</f>
        <v>0</v>
      </c>
      <c r="BH125" s="182">
        <f>IF(N125="sníž. přenesená",J125,0)</f>
        <v>0</v>
      </c>
      <c r="BI125" s="182">
        <f>IF(N125="nulová",J125,0)</f>
        <v>0</v>
      </c>
      <c r="BJ125" s="24" t="s">
        <v>89</v>
      </c>
      <c r="BK125" s="182">
        <f>ROUND(I125*H125,2)</f>
        <v>0</v>
      </c>
      <c r="BL125" s="24" t="s">
        <v>166</v>
      </c>
      <c r="BM125" s="24" t="s">
        <v>183</v>
      </c>
    </row>
    <row r="126" spans="2:65" s="1" customFormat="1" ht="189">
      <c r="B126" s="41"/>
      <c r="D126" s="183" t="s">
        <v>168</v>
      </c>
      <c r="F126" s="184" t="s">
        <v>184</v>
      </c>
      <c r="I126" s="185"/>
      <c r="L126" s="41"/>
      <c r="M126" s="186"/>
      <c r="N126" s="42"/>
      <c r="O126" s="42"/>
      <c r="P126" s="42"/>
      <c r="Q126" s="42"/>
      <c r="R126" s="42"/>
      <c r="S126" s="42"/>
      <c r="T126" s="70"/>
      <c r="AT126" s="24" t="s">
        <v>168</v>
      </c>
      <c r="AU126" s="24" t="s">
        <v>89</v>
      </c>
    </row>
    <row r="127" spans="2:65" s="11" customFormat="1">
      <c r="B127" s="187"/>
      <c r="D127" s="183" t="s">
        <v>170</v>
      </c>
      <c r="E127" s="188" t="s">
        <v>5</v>
      </c>
      <c r="F127" s="189" t="s">
        <v>95</v>
      </c>
      <c r="H127" s="190">
        <v>3.0720000000000001</v>
      </c>
      <c r="I127" s="191"/>
      <c r="L127" s="187"/>
      <c r="M127" s="192"/>
      <c r="N127" s="193"/>
      <c r="O127" s="193"/>
      <c r="P127" s="193"/>
      <c r="Q127" s="193"/>
      <c r="R127" s="193"/>
      <c r="S127" s="193"/>
      <c r="T127" s="194"/>
      <c r="AT127" s="188" t="s">
        <v>170</v>
      </c>
      <c r="AU127" s="188" t="s">
        <v>89</v>
      </c>
      <c r="AV127" s="11" t="s">
        <v>89</v>
      </c>
      <c r="AW127" s="11" t="s">
        <v>35</v>
      </c>
      <c r="AX127" s="11" t="s">
        <v>80</v>
      </c>
      <c r="AY127" s="188" t="s">
        <v>159</v>
      </c>
    </row>
    <row r="128" spans="2:65" s="1" customFormat="1" ht="25.5" customHeight="1">
      <c r="B128" s="170"/>
      <c r="C128" s="171" t="s">
        <v>185</v>
      </c>
      <c r="D128" s="171" t="s">
        <v>161</v>
      </c>
      <c r="E128" s="172" t="s">
        <v>186</v>
      </c>
      <c r="F128" s="173" t="s">
        <v>187</v>
      </c>
      <c r="G128" s="174" t="s">
        <v>164</v>
      </c>
      <c r="H128" s="175">
        <v>3.0720000000000001</v>
      </c>
      <c r="I128" s="176"/>
      <c r="J128" s="177">
        <f>ROUND(I128*H128,2)</f>
        <v>0</v>
      </c>
      <c r="K128" s="173" t="s">
        <v>165</v>
      </c>
      <c r="L128" s="41"/>
      <c r="M128" s="178" t="s">
        <v>5</v>
      </c>
      <c r="N128" s="179" t="s">
        <v>44</v>
      </c>
      <c r="O128" s="42"/>
      <c r="P128" s="180">
        <f>O128*H128</f>
        <v>0</v>
      </c>
      <c r="Q128" s="180">
        <v>0</v>
      </c>
      <c r="R128" s="180">
        <f>Q128*H128</f>
        <v>0</v>
      </c>
      <c r="S128" s="180">
        <v>0</v>
      </c>
      <c r="T128" s="181">
        <f>S128*H128</f>
        <v>0</v>
      </c>
      <c r="AR128" s="24" t="s">
        <v>166</v>
      </c>
      <c r="AT128" s="24" t="s">
        <v>161</v>
      </c>
      <c r="AU128" s="24" t="s">
        <v>89</v>
      </c>
      <c r="AY128" s="24" t="s">
        <v>159</v>
      </c>
      <c r="BE128" s="182">
        <f>IF(N128="základní",J128,0)</f>
        <v>0</v>
      </c>
      <c r="BF128" s="182">
        <f>IF(N128="snížená",J128,0)</f>
        <v>0</v>
      </c>
      <c r="BG128" s="182">
        <f>IF(N128="zákl. přenesená",J128,0)</f>
        <v>0</v>
      </c>
      <c r="BH128" s="182">
        <f>IF(N128="sníž. přenesená",J128,0)</f>
        <v>0</v>
      </c>
      <c r="BI128" s="182">
        <f>IF(N128="nulová",J128,0)</f>
        <v>0</v>
      </c>
      <c r="BJ128" s="24" t="s">
        <v>89</v>
      </c>
      <c r="BK128" s="182">
        <f>ROUND(I128*H128,2)</f>
        <v>0</v>
      </c>
      <c r="BL128" s="24" t="s">
        <v>166</v>
      </c>
      <c r="BM128" s="24" t="s">
        <v>188</v>
      </c>
    </row>
    <row r="129" spans="2:65" s="1" customFormat="1" ht="148.5">
      <c r="B129" s="41"/>
      <c r="D129" s="183" t="s">
        <v>168</v>
      </c>
      <c r="F129" s="184" t="s">
        <v>189</v>
      </c>
      <c r="I129" s="185"/>
      <c r="L129" s="41"/>
      <c r="M129" s="186"/>
      <c r="N129" s="42"/>
      <c r="O129" s="42"/>
      <c r="P129" s="42"/>
      <c r="Q129" s="42"/>
      <c r="R129" s="42"/>
      <c r="S129" s="42"/>
      <c r="T129" s="70"/>
      <c r="AT129" s="24" t="s">
        <v>168</v>
      </c>
      <c r="AU129" s="24" t="s">
        <v>89</v>
      </c>
    </row>
    <row r="130" spans="2:65" s="11" customFormat="1">
      <c r="B130" s="187"/>
      <c r="D130" s="183" t="s">
        <v>170</v>
      </c>
      <c r="E130" s="188" t="s">
        <v>5</v>
      </c>
      <c r="F130" s="189" t="s">
        <v>95</v>
      </c>
      <c r="H130" s="190">
        <v>3.0720000000000001</v>
      </c>
      <c r="I130" s="191"/>
      <c r="L130" s="187"/>
      <c r="M130" s="192"/>
      <c r="N130" s="193"/>
      <c r="O130" s="193"/>
      <c r="P130" s="193"/>
      <c r="Q130" s="193"/>
      <c r="R130" s="193"/>
      <c r="S130" s="193"/>
      <c r="T130" s="194"/>
      <c r="AT130" s="188" t="s">
        <v>170</v>
      </c>
      <c r="AU130" s="188" t="s">
        <v>89</v>
      </c>
      <c r="AV130" s="11" t="s">
        <v>89</v>
      </c>
      <c r="AW130" s="11" t="s">
        <v>35</v>
      </c>
      <c r="AX130" s="11" t="s">
        <v>80</v>
      </c>
      <c r="AY130" s="188" t="s">
        <v>159</v>
      </c>
    </row>
    <row r="131" spans="2:65" s="1" customFormat="1" ht="25.5" customHeight="1">
      <c r="B131" s="170"/>
      <c r="C131" s="171" t="s">
        <v>190</v>
      </c>
      <c r="D131" s="171" t="s">
        <v>161</v>
      </c>
      <c r="E131" s="172" t="s">
        <v>191</v>
      </c>
      <c r="F131" s="173" t="s">
        <v>192</v>
      </c>
      <c r="G131" s="174" t="s">
        <v>193</v>
      </c>
      <c r="H131" s="175">
        <v>5.53</v>
      </c>
      <c r="I131" s="176"/>
      <c r="J131" s="177">
        <f>ROUND(I131*H131,2)</f>
        <v>0</v>
      </c>
      <c r="K131" s="173" t="s">
        <v>165</v>
      </c>
      <c r="L131" s="41"/>
      <c r="M131" s="178" t="s">
        <v>5</v>
      </c>
      <c r="N131" s="179" t="s">
        <v>44</v>
      </c>
      <c r="O131" s="42"/>
      <c r="P131" s="180">
        <f>O131*H131</f>
        <v>0</v>
      </c>
      <c r="Q131" s="180">
        <v>0</v>
      </c>
      <c r="R131" s="180">
        <f>Q131*H131</f>
        <v>0</v>
      </c>
      <c r="S131" s="180">
        <v>0</v>
      </c>
      <c r="T131" s="181">
        <f>S131*H131</f>
        <v>0</v>
      </c>
      <c r="AR131" s="24" t="s">
        <v>166</v>
      </c>
      <c r="AT131" s="24" t="s">
        <v>161</v>
      </c>
      <c r="AU131" s="24" t="s">
        <v>89</v>
      </c>
      <c r="AY131" s="24" t="s">
        <v>159</v>
      </c>
      <c r="BE131" s="182">
        <f>IF(N131="základní",J131,0)</f>
        <v>0</v>
      </c>
      <c r="BF131" s="182">
        <f>IF(N131="snížená",J131,0)</f>
        <v>0</v>
      </c>
      <c r="BG131" s="182">
        <f>IF(N131="zákl. přenesená",J131,0)</f>
        <v>0</v>
      </c>
      <c r="BH131" s="182">
        <f>IF(N131="sníž. přenesená",J131,0)</f>
        <v>0</v>
      </c>
      <c r="BI131" s="182">
        <f>IF(N131="nulová",J131,0)</f>
        <v>0</v>
      </c>
      <c r="BJ131" s="24" t="s">
        <v>89</v>
      </c>
      <c r="BK131" s="182">
        <f>ROUND(I131*H131,2)</f>
        <v>0</v>
      </c>
      <c r="BL131" s="24" t="s">
        <v>166</v>
      </c>
      <c r="BM131" s="24" t="s">
        <v>194</v>
      </c>
    </row>
    <row r="132" spans="2:65" s="1" customFormat="1" ht="27">
      <c r="B132" s="41"/>
      <c r="D132" s="183" t="s">
        <v>168</v>
      </c>
      <c r="F132" s="184" t="s">
        <v>195</v>
      </c>
      <c r="I132" s="185"/>
      <c r="L132" s="41"/>
      <c r="M132" s="186"/>
      <c r="N132" s="42"/>
      <c r="O132" s="42"/>
      <c r="P132" s="42"/>
      <c r="Q132" s="42"/>
      <c r="R132" s="42"/>
      <c r="S132" s="42"/>
      <c r="T132" s="70"/>
      <c r="AT132" s="24" t="s">
        <v>168</v>
      </c>
      <c r="AU132" s="24" t="s">
        <v>89</v>
      </c>
    </row>
    <row r="133" spans="2:65" s="11" customFormat="1">
      <c r="B133" s="187"/>
      <c r="D133" s="183" t="s">
        <v>170</v>
      </c>
      <c r="E133" s="188" t="s">
        <v>5</v>
      </c>
      <c r="F133" s="189" t="s">
        <v>196</v>
      </c>
      <c r="H133" s="190">
        <v>5.53</v>
      </c>
      <c r="I133" s="191"/>
      <c r="L133" s="187"/>
      <c r="M133" s="192"/>
      <c r="N133" s="193"/>
      <c r="O133" s="193"/>
      <c r="P133" s="193"/>
      <c r="Q133" s="193"/>
      <c r="R133" s="193"/>
      <c r="S133" s="193"/>
      <c r="T133" s="194"/>
      <c r="AT133" s="188" t="s">
        <v>170</v>
      </c>
      <c r="AU133" s="188" t="s">
        <v>89</v>
      </c>
      <c r="AV133" s="11" t="s">
        <v>89</v>
      </c>
      <c r="AW133" s="11" t="s">
        <v>35</v>
      </c>
      <c r="AX133" s="11" t="s">
        <v>80</v>
      </c>
      <c r="AY133" s="188" t="s">
        <v>159</v>
      </c>
    </row>
    <row r="134" spans="2:65" s="10" customFormat="1" ht="29.85" customHeight="1">
      <c r="B134" s="157"/>
      <c r="D134" s="158" t="s">
        <v>71</v>
      </c>
      <c r="E134" s="168" t="s">
        <v>89</v>
      </c>
      <c r="F134" s="168" t="s">
        <v>197</v>
      </c>
      <c r="I134" s="160"/>
      <c r="J134" s="169">
        <f>BK134</f>
        <v>0</v>
      </c>
      <c r="L134" s="157"/>
      <c r="M134" s="162"/>
      <c r="N134" s="163"/>
      <c r="O134" s="163"/>
      <c r="P134" s="164">
        <f>SUM(P135:P149)</f>
        <v>0</v>
      </c>
      <c r="Q134" s="163"/>
      <c r="R134" s="164">
        <f>SUM(R135:R149)</f>
        <v>7.6029713499999998</v>
      </c>
      <c r="S134" s="163"/>
      <c r="T134" s="165">
        <f>SUM(T135:T149)</f>
        <v>0</v>
      </c>
      <c r="AR134" s="158" t="s">
        <v>80</v>
      </c>
      <c r="AT134" s="166" t="s">
        <v>71</v>
      </c>
      <c r="AU134" s="166" t="s">
        <v>80</v>
      </c>
      <c r="AY134" s="158" t="s">
        <v>159</v>
      </c>
      <c r="BK134" s="167">
        <f>SUM(BK135:BK149)</f>
        <v>0</v>
      </c>
    </row>
    <row r="135" spans="2:65" s="1" customFormat="1" ht="38.25" customHeight="1">
      <c r="B135" s="170"/>
      <c r="C135" s="171" t="s">
        <v>198</v>
      </c>
      <c r="D135" s="171" t="s">
        <v>161</v>
      </c>
      <c r="E135" s="172" t="s">
        <v>199</v>
      </c>
      <c r="F135" s="173" t="s">
        <v>200</v>
      </c>
      <c r="G135" s="174" t="s">
        <v>201</v>
      </c>
      <c r="H135" s="175">
        <v>3.28</v>
      </c>
      <c r="I135" s="176"/>
      <c r="J135" s="177">
        <f>ROUND(I135*H135,2)</f>
        <v>0</v>
      </c>
      <c r="K135" s="173" t="s">
        <v>165</v>
      </c>
      <c r="L135" s="41"/>
      <c r="M135" s="178" t="s">
        <v>5</v>
      </c>
      <c r="N135" s="179" t="s">
        <v>44</v>
      </c>
      <c r="O135" s="42"/>
      <c r="P135" s="180">
        <f>O135*H135</f>
        <v>0</v>
      </c>
      <c r="Q135" s="180">
        <v>0</v>
      </c>
      <c r="R135" s="180">
        <f>Q135*H135</f>
        <v>0</v>
      </c>
      <c r="S135" s="180">
        <v>0</v>
      </c>
      <c r="T135" s="181">
        <f>S135*H135</f>
        <v>0</v>
      </c>
      <c r="AR135" s="24" t="s">
        <v>166</v>
      </c>
      <c r="AT135" s="24" t="s">
        <v>161</v>
      </c>
      <c r="AU135" s="24" t="s">
        <v>89</v>
      </c>
      <c r="AY135" s="24" t="s">
        <v>159</v>
      </c>
      <c r="BE135" s="182">
        <f>IF(N135="základní",J135,0)</f>
        <v>0</v>
      </c>
      <c r="BF135" s="182">
        <f>IF(N135="snížená",J135,0)</f>
        <v>0</v>
      </c>
      <c r="BG135" s="182">
        <f>IF(N135="zákl. přenesená",J135,0)</f>
        <v>0</v>
      </c>
      <c r="BH135" s="182">
        <f>IF(N135="sníž. přenesená",J135,0)</f>
        <v>0</v>
      </c>
      <c r="BI135" s="182">
        <f>IF(N135="nulová",J135,0)</f>
        <v>0</v>
      </c>
      <c r="BJ135" s="24" t="s">
        <v>89</v>
      </c>
      <c r="BK135" s="182">
        <f>ROUND(I135*H135,2)</f>
        <v>0</v>
      </c>
      <c r="BL135" s="24" t="s">
        <v>166</v>
      </c>
      <c r="BM135" s="24" t="s">
        <v>202</v>
      </c>
    </row>
    <row r="136" spans="2:65" s="1" customFormat="1" ht="67.5">
      <c r="B136" s="41"/>
      <c r="D136" s="183" t="s">
        <v>168</v>
      </c>
      <c r="F136" s="184" t="s">
        <v>203</v>
      </c>
      <c r="I136" s="185"/>
      <c r="L136" s="41"/>
      <c r="M136" s="186"/>
      <c r="N136" s="42"/>
      <c r="O136" s="42"/>
      <c r="P136" s="42"/>
      <c r="Q136" s="42"/>
      <c r="R136" s="42"/>
      <c r="S136" s="42"/>
      <c r="T136" s="70"/>
      <c r="AT136" s="24" t="s">
        <v>168</v>
      </c>
      <c r="AU136" s="24" t="s">
        <v>89</v>
      </c>
    </row>
    <row r="137" spans="2:65" s="11" customFormat="1">
      <c r="B137" s="187"/>
      <c r="D137" s="183" t="s">
        <v>170</v>
      </c>
      <c r="E137" s="188" t="s">
        <v>5</v>
      </c>
      <c r="F137" s="189" t="s">
        <v>204</v>
      </c>
      <c r="H137" s="190">
        <v>0.24</v>
      </c>
      <c r="I137" s="191"/>
      <c r="L137" s="187"/>
      <c r="M137" s="192"/>
      <c r="N137" s="193"/>
      <c r="O137" s="193"/>
      <c r="P137" s="193"/>
      <c r="Q137" s="193"/>
      <c r="R137" s="193"/>
      <c r="S137" s="193"/>
      <c r="T137" s="194"/>
      <c r="AT137" s="188" t="s">
        <v>170</v>
      </c>
      <c r="AU137" s="188" t="s">
        <v>89</v>
      </c>
      <c r="AV137" s="11" t="s">
        <v>89</v>
      </c>
      <c r="AW137" s="11" t="s">
        <v>35</v>
      </c>
      <c r="AX137" s="11" t="s">
        <v>72</v>
      </c>
      <c r="AY137" s="188" t="s">
        <v>159</v>
      </c>
    </row>
    <row r="138" spans="2:65" s="11" customFormat="1">
      <c r="B138" s="187"/>
      <c r="D138" s="183" t="s">
        <v>170</v>
      </c>
      <c r="E138" s="188" t="s">
        <v>5</v>
      </c>
      <c r="F138" s="189" t="s">
        <v>205</v>
      </c>
      <c r="H138" s="190">
        <v>3.28</v>
      </c>
      <c r="I138" s="191"/>
      <c r="L138" s="187"/>
      <c r="M138" s="192"/>
      <c r="N138" s="193"/>
      <c r="O138" s="193"/>
      <c r="P138" s="193"/>
      <c r="Q138" s="193"/>
      <c r="R138" s="193"/>
      <c r="S138" s="193"/>
      <c r="T138" s="194"/>
      <c r="AT138" s="188" t="s">
        <v>170</v>
      </c>
      <c r="AU138" s="188" t="s">
        <v>89</v>
      </c>
      <c r="AV138" s="11" t="s">
        <v>89</v>
      </c>
      <c r="AW138" s="11" t="s">
        <v>35</v>
      </c>
      <c r="AX138" s="11" t="s">
        <v>80</v>
      </c>
      <c r="AY138" s="188" t="s">
        <v>159</v>
      </c>
    </row>
    <row r="139" spans="2:65" s="1" customFormat="1" ht="25.5" customHeight="1">
      <c r="B139" s="170"/>
      <c r="C139" s="171" t="s">
        <v>206</v>
      </c>
      <c r="D139" s="171" t="s">
        <v>161</v>
      </c>
      <c r="E139" s="172" t="s">
        <v>207</v>
      </c>
      <c r="F139" s="173" t="s">
        <v>208</v>
      </c>
      <c r="G139" s="174" t="s">
        <v>164</v>
      </c>
      <c r="H139" s="175">
        <v>0.35199999999999998</v>
      </c>
      <c r="I139" s="176"/>
      <c r="J139" s="177">
        <f>ROUND(I139*H139,2)</f>
        <v>0</v>
      </c>
      <c r="K139" s="173" t="s">
        <v>165</v>
      </c>
      <c r="L139" s="41"/>
      <c r="M139" s="178" t="s">
        <v>5</v>
      </c>
      <c r="N139" s="179" t="s">
        <v>44</v>
      </c>
      <c r="O139" s="42"/>
      <c r="P139" s="180">
        <f>O139*H139</f>
        <v>0</v>
      </c>
      <c r="Q139" s="180">
        <v>1.98</v>
      </c>
      <c r="R139" s="180">
        <f>Q139*H139</f>
        <v>0.69695999999999991</v>
      </c>
      <c r="S139" s="180">
        <v>0</v>
      </c>
      <c r="T139" s="181">
        <f>S139*H139</f>
        <v>0</v>
      </c>
      <c r="AR139" s="24" t="s">
        <v>166</v>
      </c>
      <c r="AT139" s="24" t="s">
        <v>161</v>
      </c>
      <c r="AU139" s="24" t="s">
        <v>89</v>
      </c>
      <c r="AY139" s="24" t="s">
        <v>159</v>
      </c>
      <c r="BE139" s="182">
        <f>IF(N139="základní",J139,0)</f>
        <v>0</v>
      </c>
      <c r="BF139" s="182">
        <f>IF(N139="snížená",J139,0)</f>
        <v>0</v>
      </c>
      <c r="BG139" s="182">
        <f>IF(N139="zákl. přenesená",J139,0)</f>
        <v>0</v>
      </c>
      <c r="BH139" s="182">
        <f>IF(N139="sníž. přenesená",J139,0)</f>
        <v>0</v>
      </c>
      <c r="BI139" s="182">
        <f>IF(N139="nulová",J139,0)</f>
        <v>0</v>
      </c>
      <c r="BJ139" s="24" t="s">
        <v>89</v>
      </c>
      <c r="BK139" s="182">
        <f>ROUND(I139*H139,2)</f>
        <v>0</v>
      </c>
      <c r="BL139" s="24" t="s">
        <v>166</v>
      </c>
      <c r="BM139" s="24" t="s">
        <v>209</v>
      </c>
    </row>
    <row r="140" spans="2:65" s="1" customFormat="1" ht="54">
      <c r="B140" s="41"/>
      <c r="D140" s="183" t="s">
        <v>168</v>
      </c>
      <c r="F140" s="184" t="s">
        <v>210</v>
      </c>
      <c r="I140" s="185"/>
      <c r="L140" s="41"/>
      <c r="M140" s="186"/>
      <c r="N140" s="42"/>
      <c r="O140" s="42"/>
      <c r="P140" s="42"/>
      <c r="Q140" s="42"/>
      <c r="R140" s="42"/>
      <c r="S140" s="42"/>
      <c r="T140" s="70"/>
      <c r="AT140" s="24" t="s">
        <v>168</v>
      </c>
      <c r="AU140" s="24" t="s">
        <v>89</v>
      </c>
    </row>
    <row r="141" spans="2:65" s="11" customFormat="1">
      <c r="B141" s="187"/>
      <c r="D141" s="183" t="s">
        <v>170</v>
      </c>
      <c r="E141" s="188" t="s">
        <v>5</v>
      </c>
      <c r="F141" s="189" t="s">
        <v>211</v>
      </c>
      <c r="H141" s="190">
        <v>0.32800000000000001</v>
      </c>
      <c r="I141" s="191"/>
      <c r="L141" s="187"/>
      <c r="M141" s="192"/>
      <c r="N141" s="193"/>
      <c r="O141" s="193"/>
      <c r="P141" s="193"/>
      <c r="Q141" s="193"/>
      <c r="R141" s="193"/>
      <c r="S141" s="193"/>
      <c r="T141" s="194"/>
      <c r="AT141" s="188" t="s">
        <v>170</v>
      </c>
      <c r="AU141" s="188" t="s">
        <v>89</v>
      </c>
      <c r="AV141" s="11" t="s">
        <v>89</v>
      </c>
      <c r="AW141" s="11" t="s">
        <v>35</v>
      </c>
      <c r="AX141" s="11" t="s">
        <v>72</v>
      </c>
      <c r="AY141" s="188" t="s">
        <v>159</v>
      </c>
    </row>
    <row r="142" spans="2:65" s="11" customFormat="1">
      <c r="B142" s="187"/>
      <c r="D142" s="183" t="s">
        <v>170</v>
      </c>
      <c r="E142" s="188" t="s">
        <v>5</v>
      </c>
      <c r="F142" s="189" t="s">
        <v>212</v>
      </c>
      <c r="H142" s="190">
        <v>2.4E-2</v>
      </c>
      <c r="I142" s="191"/>
      <c r="L142" s="187"/>
      <c r="M142" s="192"/>
      <c r="N142" s="193"/>
      <c r="O142" s="193"/>
      <c r="P142" s="193"/>
      <c r="Q142" s="193"/>
      <c r="R142" s="193"/>
      <c r="S142" s="193"/>
      <c r="T142" s="194"/>
      <c r="AT142" s="188" t="s">
        <v>170</v>
      </c>
      <c r="AU142" s="188" t="s">
        <v>89</v>
      </c>
      <c r="AV142" s="11" t="s">
        <v>89</v>
      </c>
      <c r="AW142" s="11" t="s">
        <v>35</v>
      </c>
      <c r="AX142" s="11" t="s">
        <v>72</v>
      </c>
      <c r="AY142" s="188" t="s">
        <v>159</v>
      </c>
    </row>
    <row r="143" spans="2:65" s="12" customFormat="1">
      <c r="B143" s="195"/>
      <c r="D143" s="183" t="s">
        <v>170</v>
      </c>
      <c r="E143" s="196" t="s">
        <v>5</v>
      </c>
      <c r="F143" s="197" t="s">
        <v>173</v>
      </c>
      <c r="H143" s="198">
        <v>0.35199999999999998</v>
      </c>
      <c r="I143" s="199"/>
      <c r="L143" s="195"/>
      <c r="M143" s="200"/>
      <c r="N143" s="201"/>
      <c r="O143" s="201"/>
      <c r="P143" s="201"/>
      <c r="Q143" s="201"/>
      <c r="R143" s="201"/>
      <c r="S143" s="201"/>
      <c r="T143" s="202"/>
      <c r="AT143" s="196" t="s">
        <v>170</v>
      </c>
      <c r="AU143" s="196" t="s">
        <v>89</v>
      </c>
      <c r="AV143" s="12" t="s">
        <v>166</v>
      </c>
      <c r="AW143" s="12" t="s">
        <v>35</v>
      </c>
      <c r="AX143" s="12" t="s">
        <v>80</v>
      </c>
      <c r="AY143" s="196" t="s">
        <v>159</v>
      </c>
    </row>
    <row r="144" spans="2:65" s="1" customFormat="1" ht="25.5" customHeight="1">
      <c r="B144" s="170"/>
      <c r="C144" s="171" t="s">
        <v>213</v>
      </c>
      <c r="D144" s="171" t="s">
        <v>161</v>
      </c>
      <c r="E144" s="172" t="s">
        <v>214</v>
      </c>
      <c r="F144" s="173" t="s">
        <v>215</v>
      </c>
      <c r="G144" s="174" t="s">
        <v>164</v>
      </c>
      <c r="H144" s="175">
        <v>2.7160000000000002</v>
      </c>
      <c r="I144" s="176"/>
      <c r="J144" s="177">
        <f>ROUND(I144*H144,2)</f>
        <v>0</v>
      </c>
      <c r="K144" s="173" t="s">
        <v>165</v>
      </c>
      <c r="L144" s="41"/>
      <c r="M144" s="178" t="s">
        <v>5</v>
      </c>
      <c r="N144" s="179" t="s">
        <v>44</v>
      </c>
      <c r="O144" s="42"/>
      <c r="P144" s="180">
        <f>O144*H144</f>
        <v>0</v>
      </c>
      <c r="Q144" s="180">
        <v>2.45329</v>
      </c>
      <c r="R144" s="180">
        <f>Q144*H144</f>
        <v>6.6631356400000001</v>
      </c>
      <c r="S144" s="180">
        <v>0</v>
      </c>
      <c r="T144" s="181">
        <f>S144*H144</f>
        <v>0</v>
      </c>
      <c r="AR144" s="24" t="s">
        <v>166</v>
      </c>
      <c r="AT144" s="24" t="s">
        <v>161</v>
      </c>
      <c r="AU144" s="24" t="s">
        <v>89</v>
      </c>
      <c r="AY144" s="24" t="s">
        <v>159</v>
      </c>
      <c r="BE144" s="182">
        <f>IF(N144="základní",J144,0)</f>
        <v>0</v>
      </c>
      <c r="BF144" s="182">
        <f>IF(N144="snížená",J144,0)</f>
        <v>0</v>
      </c>
      <c r="BG144" s="182">
        <f>IF(N144="zákl. přenesená",J144,0)</f>
        <v>0</v>
      </c>
      <c r="BH144" s="182">
        <f>IF(N144="sníž. přenesená",J144,0)</f>
        <v>0</v>
      </c>
      <c r="BI144" s="182">
        <f>IF(N144="nulová",J144,0)</f>
        <v>0</v>
      </c>
      <c r="BJ144" s="24" t="s">
        <v>89</v>
      </c>
      <c r="BK144" s="182">
        <f>ROUND(I144*H144,2)</f>
        <v>0</v>
      </c>
      <c r="BL144" s="24" t="s">
        <v>166</v>
      </c>
      <c r="BM144" s="24" t="s">
        <v>216</v>
      </c>
    </row>
    <row r="145" spans="2:65" s="1" customFormat="1" ht="81">
      <c r="B145" s="41"/>
      <c r="D145" s="183" t="s">
        <v>168</v>
      </c>
      <c r="F145" s="184" t="s">
        <v>217</v>
      </c>
      <c r="I145" s="185"/>
      <c r="L145" s="41"/>
      <c r="M145" s="186"/>
      <c r="N145" s="42"/>
      <c r="O145" s="42"/>
      <c r="P145" s="42"/>
      <c r="Q145" s="42"/>
      <c r="R145" s="42"/>
      <c r="S145" s="42"/>
      <c r="T145" s="70"/>
      <c r="AT145" s="24" t="s">
        <v>168</v>
      </c>
      <c r="AU145" s="24" t="s">
        <v>89</v>
      </c>
    </row>
    <row r="146" spans="2:65" s="11" customFormat="1">
      <c r="B146" s="187"/>
      <c r="D146" s="183" t="s">
        <v>170</v>
      </c>
      <c r="E146" s="188" t="s">
        <v>5</v>
      </c>
      <c r="F146" s="189" t="s">
        <v>218</v>
      </c>
      <c r="H146" s="190">
        <v>2.7160000000000002</v>
      </c>
      <c r="I146" s="191"/>
      <c r="L146" s="187"/>
      <c r="M146" s="192"/>
      <c r="N146" s="193"/>
      <c r="O146" s="193"/>
      <c r="P146" s="193"/>
      <c r="Q146" s="193"/>
      <c r="R146" s="193"/>
      <c r="S146" s="193"/>
      <c r="T146" s="194"/>
      <c r="AT146" s="188" t="s">
        <v>170</v>
      </c>
      <c r="AU146" s="188" t="s">
        <v>89</v>
      </c>
      <c r="AV146" s="11" t="s">
        <v>89</v>
      </c>
      <c r="AW146" s="11" t="s">
        <v>35</v>
      </c>
      <c r="AX146" s="11" t="s">
        <v>80</v>
      </c>
      <c r="AY146" s="188" t="s">
        <v>159</v>
      </c>
    </row>
    <row r="147" spans="2:65" s="1" customFormat="1" ht="25.5" customHeight="1">
      <c r="B147" s="170"/>
      <c r="C147" s="171" t="s">
        <v>219</v>
      </c>
      <c r="D147" s="171" t="s">
        <v>161</v>
      </c>
      <c r="E147" s="172" t="s">
        <v>220</v>
      </c>
      <c r="F147" s="173" t="s">
        <v>221</v>
      </c>
      <c r="G147" s="174" t="s">
        <v>164</v>
      </c>
      <c r="H147" s="175">
        <v>9.9000000000000005E-2</v>
      </c>
      <c r="I147" s="176"/>
      <c r="J147" s="177">
        <f>ROUND(I147*H147,2)</f>
        <v>0</v>
      </c>
      <c r="K147" s="173" t="s">
        <v>165</v>
      </c>
      <c r="L147" s="41"/>
      <c r="M147" s="178" t="s">
        <v>5</v>
      </c>
      <c r="N147" s="179" t="s">
        <v>44</v>
      </c>
      <c r="O147" s="42"/>
      <c r="P147" s="180">
        <f>O147*H147</f>
        <v>0</v>
      </c>
      <c r="Q147" s="180">
        <v>2.45329</v>
      </c>
      <c r="R147" s="180">
        <f>Q147*H147</f>
        <v>0.24287571000000002</v>
      </c>
      <c r="S147" s="180">
        <v>0</v>
      </c>
      <c r="T147" s="181">
        <f>S147*H147</f>
        <v>0</v>
      </c>
      <c r="AR147" s="24" t="s">
        <v>166</v>
      </c>
      <c r="AT147" s="24" t="s">
        <v>161</v>
      </c>
      <c r="AU147" s="24" t="s">
        <v>89</v>
      </c>
      <c r="AY147" s="24" t="s">
        <v>159</v>
      </c>
      <c r="BE147" s="182">
        <f>IF(N147="základní",J147,0)</f>
        <v>0</v>
      </c>
      <c r="BF147" s="182">
        <f>IF(N147="snížená",J147,0)</f>
        <v>0</v>
      </c>
      <c r="BG147" s="182">
        <f>IF(N147="zákl. přenesená",J147,0)</f>
        <v>0</v>
      </c>
      <c r="BH147" s="182">
        <f>IF(N147="sníž. přenesená",J147,0)</f>
        <v>0</v>
      </c>
      <c r="BI147" s="182">
        <f>IF(N147="nulová",J147,0)</f>
        <v>0</v>
      </c>
      <c r="BJ147" s="24" t="s">
        <v>89</v>
      </c>
      <c r="BK147" s="182">
        <f>ROUND(I147*H147,2)</f>
        <v>0</v>
      </c>
      <c r="BL147" s="24" t="s">
        <v>166</v>
      </c>
      <c r="BM147" s="24" t="s">
        <v>222</v>
      </c>
    </row>
    <row r="148" spans="2:65" s="1" customFormat="1" ht="81">
      <c r="B148" s="41"/>
      <c r="D148" s="183" t="s">
        <v>168</v>
      </c>
      <c r="F148" s="184" t="s">
        <v>217</v>
      </c>
      <c r="I148" s="185"/>
      <c r="L148" s="41"/>
      <c r="M148" s="186"/>
      <c r="N148" s="42"/>
      <c r="O148" s="42"/>
      <c r="P148" s="42"/>
      <c r="Q148" s="42"/>
      <c r="R148" s="42"/>
      <c r="S148" s="42"/>
      <c r="T148" s="70"/>
      <c r="AT148" s="24" t="s">
        <v>168</v>
      </c>
      <c r="AU148" s="24" t="s">
        <v>89</v>
      </c>
    </row>
    <row r="149" spans="2:65" s="11" customFormat="1">
      <c r="B149" s="187"/>
      <c r="D149" s="183" t="s">
        <v>170</v>
      </c>
      <c r="E149" s="188" t="s">
        <v>5</v>
      </c>
      <c r="F149" s="189" t="s">
        <v>223</v>
      </c>
      <c r="H149" s="190">
        <v>9.9000000000000005E-2</v>
      </c>
      <c r="I149" s="191"/>
      <c r="L149" s="187"/>
      <c r="M149" s="192"/>
      <c r="N149" s="193"/>
      <c r="O149" s="193"/>
      <c r="P149" s="193"/>
      <c r="Q149" s="193"/>
      <c r="R149" s="193"/>
      <c r="S149" s="193"/>
      <c r="T149" s="194"/>
      <c r="AT149" s="188" t="s">
        <v>170</v>
      </c>
      <c r="AU149" s="188" t="s">
        <v>89</v>
      </c>
      <c r="AV149" s="11" t="s">
        <v>89</v>
      </c>
      <c r="AW149" s="11" t="s">
        <v>35</v>
      </c>
      <c r="AX149" s="11" t="s">
        <v>80</v>
      </c>
      <c r="AY149" s="188" t="s">
        <v>159</v>
      </c>
    </row>
    <row r="150" spans="2:65" s="10" customFormat="1" ht="29.85" customHeight="1">
      <c r="B150" s="157"/>
      <c r="D150" s="158" t="s">
        <v>71</v>
      </c>
      <c r="E150" s="168" t="s">
        <v>177</v>
      </c>
      <c r="F150" s="168" t="s">
        <v>224</v>
      </c>
      <c r="I150" s="160"/>
      <c r="J150" s="169">
        <f>BK150</f>
        <v>0</v>
      </c>
      <c r="L150" s="157"/>
      <c r="M150" s="162"/>
      <c r="N150" s="163"/>
      <c r="O150" s="163"/>
      <c r="P150" s="164">
        <f>SUM(P151:P191)</f>
        <v>0</v>
      </c>
      <c r="Q150" s="163"/>
      <c r="R150" s="164">
        <f>SUM(R151:R191)</f>
        <v>14.989550499999998</v>
      </c>
      <c r="S150" s="163"/>
      <c r="T150" s="165">
        <f>SUM(T151:T191)</f>
        <v>0</v>
      </c>
      <c r="AR150" s="158" t="s">
        <v>80</v>
      </c>
      <c r="AT150" s="166" t="s">
        <v>71</v>
      </c>
      <c r="AU150" s="166" t="s">
        <v>80</v>
      </c>
      <c r="AY150" s="158" t="s">
        <v>159</v>
      </c>
      <c r="BK150" s="167">
        <f>SUM(BK151:BK191)</f>
        <v>0</v>
      </c>
    </row>
    <row r="151" spans="2:65" s="1" customFormat="1" ht="25.5" customHeight="1">
      <c r="B151" s="170"/>
      <c r="C151" s="171" t="s">
        <v>225</v>
      </c>
      <c r="D151" s="171" t="s">
        <v>161</v>
      </c>
      <c r="E151" s="172" t="s">
        <v>226</v>
      </c>
      <c r="F151" s="173" t="s">
        <v>227</v>
      </c>
      <c r="G151" s="174" t="s">
        <v>164</v>
      </c>
      <c r="H151" s="175">
        <v>0.42099999999999999</v>
      </c>
      <c r="I151" s="176"/>
      <c r="J151" s="177">
        <f>ROUND(I151*H151,2)</f>
        <v>0</v>
      </c>
      <c r="K151" s="173" t="s">
        <v>165</v>
      </c>
      <c r="L151" s="41"/>
      <c r="M151" s="178" t="s">
        <v>5</v>
      </c>
      <c r="N151" s="179" t="s">
        <v>44</v>
      </c>
      <c r="O151" s="42"/>
      <c r="P151" s="180">
        <f>O151*H151</f>
        <v>0</v>
      </c>
      <c r="Q151" s="180">
        <v>1.8774999999999999</v>
      </c>
      <c r="R151" s="180">
        <f>Q151*H151</f>
        <v>0.79042749999999995</v>
      </c>
      <c r="S151" s="180">
        <v>0</v>
      </c>
      <c r="T151" s="181">
        <f>S151*H151</f>
        <v>0</v>
      </c>
      <c r="AR151" s="24" t="s">
        <v>166</v>
      </c>
      <c r="AT151" s="24" t="s">
        <v>161</v>
      </c>
      <c r="AU151" s="24" t="s">
        <v>89</v>
      </c>
      <c r="AY151" s="24" t="s">
        <v>159</v>
      </c>
      <c r="BE151" s="182">
        <f>IF(N151="základní",J151,0)</f>
        <v>0</v>
      </c>
      <c r="BF151" s="182">
        <f>IF(N151="snížená",J151,0)</f>
        <v>0</v>
      </c>
      <c r="BG151" s="182">
        <f>IF(N151="zákl. přenesená",J151,0)</f>
        <v>0</v>
      </c>
      <c r="BH151" s="182">
        <f>IF(N151="sníž. přenesená",J151,0)</f>
        <v>0</v>
      </c>
      <c r="BI151" s="182">
        <f>IF(N151="nulová",J151,0)</f>
        <v>0</v>
      </c>
      <c r="BJ151" s="24" t="s">
        <v>89</v>
      </c>
      <c r="BK151" s="182">
        <f>ROUND(I151*H151,2)</f>
        <v>0</v>
      </c>
      <c r="BL151" s="24" t="s">
        <v>166</v>
      </c>
      <c r="BM151" s="24" t="s">
        <v>228</v>
      </c>
    </row>
    <row r="152" spans="2:65" s="11" customFormat="1">
      <c r="B152" s="187"/>
      <c r="D152" s="183" t="s">
        <v>170</v>
      </c>
      <c r="E152" s="188" t="s">
        <v>5</v>
      </c>
      <c r="F152" s="189" t="s">
        <v>229</v>
      </c>
      <c r="H152" s="190">
        <v>0.23300000000000001</v>
      </c>
      <c r="I152" s="191"/>
      <c r="L152" s="187"/>
      <c r="M152" s="192"/>
      <c r="N152" s="193"/>
      <c r="O152" s="193"/>
      <c r="P152" s="193"/>
      <c r="Q152" s="193"/>
      <c r="R152" s="193"/>
      <c r="S152" s="193"/>
      <c r="T152" s="194"/>
      <c r="AT152" s="188" t="s">
        <v>170</v>
      </c>
      <c r="AU152" s="188" t="s">
        <v>89</v>
      </c>
      <c r="AV152" s="11" t="s">
        <v>89</v>
      </c>
      <c r="AW152" s="11" t="s">
        <v>35</v>
      </c>
      <c r="AX152" s="11" t="s">
        <v>72</v>
      </c>
      <c r="AY152" s="188" t="s">
        <v>159</v>
      </c>
    </row>
    <row r="153" spans="2:65" s="11" customFormat="1">
      <c r="B153" s="187"/>
      <c r="D153" s="183" t="s">
        <v>170</v>
      </c>
      <c r="E153" s="188" t="s">
        <v>5</v>
      </c>
      <c r="F153" s="189" t="s">
        <v>230</v>
      </c>
      <c r="H153" s="190">
        <v>0.188</v>
      </c>
      <c r="I153" s="191"/>
      <c r="L153" s="187"/>
      <c r="M153" s="192"/>
      <c r="N153" s="193"/>
      <c r="O153" s="193"/>
      <c r="P153" s="193"/>
      <c r="Q153" s="193"/>
      <c r="R153" s="193"/>
      <c r="S153" s="193"/>
      <c r="T153" s="194"/>
      <c r="AT153" s="188" t="s">
        <v>170</v>
      </c>
      <c r="AU153" s="188" t="s">
        <v>89</v>
      </c>
      <c r="AV153" s="11" t="s">
        <v>89</v>
      </c>
      <c r="AW153" s="11" t="s">
        <v>35</v>
      </c>
      <c r="AX153" s="11" t="s">
        <v>72</v>
      </c>
      <c r="AY153" s="188" t="s">
        <v>159</v>
      </c>
    </row>
    <row r="154" spans="2:65" s="12" customFormat="1">
      <c r="B154" s="195"/>
      <c r="D154" s="183" t="s">
        <v>170</v>
      </c>
      <c r="E154" s="196" t="s">
        <v>5</v>
      </c>
      <c r="F154" s="197" t="s">
        <v>173</v>
      </c>
      <c r="H154" s="198">
        <v>0.42099999999999999</v>
      </c>
      <c r="I154" s="199"/>
      <c r="L154" s="195"/>
      <c r="M154" s="200"/>
      <c r="N154" s="201"/>
      <c r="O154" s="201"/>
      <c r="P154" s="201"/>
      <c r="Q154" s="201"/>
      <c r="R154" s="201"/>
      <c r="S154" s="201"/>
      <c r="T154" s="202"/>
      <c r="AT154" s="196" t="s">
        <v>170</v>
      </c>
      <c r="AU154" s="196" t="s">
        <v>89</v>
      </c>
      <c r="AV154" s="12" t="s">
        <v>166</v>
      </c>
      <c r="AW154" s="12" t="s">
        <v>35</v>
      </c>
      <c r="AX154" s="12" t="s">
        <v>80</v>
      </c>
      <c r="AY154" s="196" t="s">
        <v>159</v>
      </c>
    </row>
    <row r="155" spans="2:65" s="1" customFormat="1" ht="25.5" customHeight="1">
      <c r="B155" s="170"/>
      <c r="C155" s="171" t="s">
        <v>231</v>
      </c>
      <c r="D155" s="171" t="s">
        <v>161</v>
      </c>
      <c r="E155" s="172" t="s">
        <v>232</v>
      </c>
      <c r="F155" s="173" t="s">
        <v>233</v>
      </c>
      <c r="G155" s="174" t="s">
        <v>164</v>
      </c>
      <c r="H155" s="175">
        <v>2.3380000000000001</v>
      </c>
      <c r="I155" s="176"/>
      <c r="J155" s="177">
        <f>ROUND(I155*H155,2)</f>
        <v>0</v>
      </c>
      <c r="K155" s="173" t="s">
        <v>165</v>
      </c>
      <c r="L155" s="41"/>
      <c r="M155" s="178" t="s">
        <v>5</v>
      </c>
      <c r="N155" s="179" t="s">
        <v>44</v>
      </c>
      <c r="O155" s="42"/>
      <c r="P155" s="180">
        <f>O155*H155</f>
        <v>0</v>
      </c>
      <c r="Q155" s="180">
        <v>1.8774999999999999</v>
      </c>
      <c r="R155" s="180">
        <f>Q155*H155</f>
        <v>4.3895949999999999</v>
      </c>
      <c r="S155" s="180">
        <v>0</v>
      </c>
      <c r="T155" s="181">
        <f>S155*H155</f>
        <v>0</v>
      </c>
      <c r="AR155" s="24" t="s">
        <v>166</v>
      </c>
      <c r="AT155" s="24" t="s">
        <v>161</v>
      </c>
      <c r="AU155" s="24" t="s">
        <v>89</v>
      </c>
      <c r="AY155" s="24" t="s">
        <v>159</v>
      </c>
      <c r="BE155" s="182">
        <f>IF(N155="základní",J155,0)</f>
        <v>0</v>
      </c>
      <c r="BF155" s="182">
        <f>IF(N155="snížená",J155,0)</f>
        <v>0</v>
      </c>
      <c r="BG155" s="182">
        <f>IF(N155="zákl. přenesená",J155,0)</f>
        <v>0</v>
      </c>
      <c r="BH155" s="182">
        <f>IF(N155="sníž. přenesená",J155,0)</f>
        <v>0</v>
      </c>
      <c r="BI155" s="182">
        <f>IF(N155="nulová",J155,0)</f>
        <v>0</v>
      </c>
      <c r="BJ155" s="24" t="s">
        <v>89</v>
      </c>
      <c r="BK155" s="182">
        <f>ROUND(I155*H155,2)</f>
        <v>0</v>
      </c>
      <c r="BL155" s="24" t="s">
        <v>166</v>
      </c>
      <c r="BM155" s="24" t="s">
        <v>234</v>
      </c>
    </row>
    <row r="156" spans="2:65" s="11" customFormat="1">
      <c r="B156" s="187"/>
      <c r="D156" s="183" t="s">
        <v>170</v>
      </c>
      <c r="E156" s="188" t="s">
        <v>5</v>
      </c>
      <c r="F156" s="189" t="s">
        <v>235</v>
      </c>
      <c r="H156" s="190">
        <v>1.43</v>
      </c>
      <c r="I156" s="191"/>
      <c r="L156" s="187"/>
      <c r="M156" s="192"/>
      <c r="N156" s="193"/>
      <c r="O156" s="193"/>
      <c r="P156" s="193"/>
      <c r="Q156" s="193"/>
      <c r="R156" s="193"/>
      <c r="S156" s="193"/>
      <c r="T156" s="194"/>
      <c r="AT156" s="188" t="s">
        <v>170</v>
      </c>
      <c r="AU156" s="188" t="s">
        <v>89</v>
      </c>
      <c r="AV156" s="11" t="s">
        <v>89</v>
      </c>
      <c r="AW156" s="11" t="s">
        <v>35</v>
      </c>
      <c r="AX156" s="11" t="s">
        <v>72</v>
      </c>
      <c r="AY156" s="188" t="s">
        <v>159</v>
      </c>
    </row>
    <row r="157" spans="2:65" s="11" customFormat="1">
      <c r="B157" s="187"/>
      <c r="D157" s="183" t="s">
        <v>170</v>
      </c>
      <c r="E157" s="188" t="s">
        <v>5</v>
      </c>
      <c r="F157" s="189" t="s">
        <v>236</v>
      </c>
      <c r="H157" s="190">
        <v>0.90800000000000003</v>
      </c>
      <c r="I157" s="191"/>
      <c r="L157" s="187"/>
      <c r="M157" s="192"/>
      <c r="N157" s="193"/>
      <c r="O157" s="193"/>
      <c r="P157" s="193"/>
      <c r="Q157" s="193"/>
      <c r="R157" s="193"/>
      <c r="S157" s="193"/>
      <c r="T157" s="194"/>
      <c r="AT157" s="188" t="s">
        <v>170</v>
      </c>
      <c r="AU157" s="188" t="s">
        <v>89</v>
      </c>
      <c r="AV157" s="11" t="s">
        <v>89</v>
      </c>
      <c r="AW157" s="11" t="s">
        <v>35</v>
      </c>
      <c r="AX157" s="11" t="s">
        <v>72</v>
      </c>
      <c r="AY157" s="188" t="s">
        <v>159</v>
      </c>
    </row>
    <row r="158" spans="2:65" s="12" customFormat="1">
      <c r="B158" s="195"/>
      <c r="D158" s="183" t="s">
        <v>170</v>
      </c>
      <c r="E158" s="196" t="s">
        <v>5</v>
      </c>
      <c r="F158" s="197" t="s">
        <v>173</v>
      </c>
      <c r="H158" s="198">
        <v>2.3380000000000001</v>
      </c>
      <c r="I158" s="199"/>
      <c r="L158" s="195"/>
      <c r="M158" s="200"/>
      <c r="N158" s="201"/>
      <c r="O158" s="201"/>
      <c r="P158" s="201"/>
      <c r="Q158" s="201"/>
      <c r="R158" s="201"/>
      <c r="S158" s="201"/>
      <c r="T158" s="202"/>
      <c r="AT158" s="196" t="s">
        <v>170</v>
      </c>
      <c r="AU158" s="196" t="s">
        <v>89</v>
      </c>
      <c r="AV158" s="12" t="s">
        <v>166</v>
      </c>
      <c r="AW158" s="12" t="s">
        <v>35</v>
      </c>
      <c r="AX158" s="12" t="s">
        <v>80</v>
      </c>
      <c r="AY158" s="196" t="s">
        <v>159</v>
      </c>
    </row>
    <row r="159" spans="2:65" s="1" customFormat="1" ht="25.5" customHeight="1">
      <c r="B159" s="170"/>
      <c r="C159" s="171" t="s">
        <v>237</v>
      </c>
      <c r="D159" s="171" t="s">
        <v>161</v>
      </c>
      <c r="E159" s="172" t="s">
        <v>238</v>
      </c>
      <c r="F159" s="173" t="s">
        <v>239</v>
      </c>
      <c r="G159" s="174" t="s">
        <v>201</v>
      </c>
      <c r="H159" s="175">
        <v>14.471</v>
      </c>
      <c r="I159" s="176"/>
      <c r="J159" s="177">
        <f>ROUND(I159*H159,2)</f>
        <v>0</v>
      </c>
      <c r="K159" s="173" t="s">
        <v>5</v>
      </c>
      <c r="L159" s="41"/>
      <c r="M159" s="178" t="s">
        <v>5</v>
      </c>
      <c r="N159" s="179" t="s">
        <v>44</v>
      </c>
      <c r="O159" s="42"/>
      <c r="P159" s="180">
        <f>O159*H159</f>
        <v>0</v>
      </c>
      <c r="Q159" s="180">
        <v>0.33190999999999998</v>
      </c>
      <c r="R159" s="180">
        <f>Q159*H159</f>
        <v>4.8030696099999997</v>
      </c>
      <c r="S159" s="180">
        <v>0</v>
      </c>
      <c r="T159" s="181">
        <f>S159*H159</f>
        <v>0</v>
      </c>
      <c r="AR159" s="24" t="s">
        <v>166</v>
      </c>
      <c r="AT159" s="24" t="s">
        <v>161</v>
      </c>
      <c r="AU159" s="24" t="s">
        <v>89</v>
      </c>
      <c r="AY159" s="24" t="s">
        <v>159</v>
      </c>
      <c r="BE159" s="182">
        <f>IF(N159="základní",J159,0)</f>
        <v>0</v>
      </c>
      <c r="BF159" s="182">
        <f>IF(N159="snížená",J159,0)</f>
        <v>0</v>
      </c>
      <c r="BG159" s="182">
        <f>IF(N159="zákl. přenesená",J159,0)</f>
        <v>0</v>
      </c>
      <c r="BH159" s="182">
        <f>IF(N159="sníž. přenesená",J159,0)</f>
        <v>0</v>
      </c>
      <c r="BI159" s="182">
        <f>IF(N159="nulová",J159,0)</f>
        <v>0</v>
      </c>
      <c r="BJ159" s="24" t="s">
        <v>89</v>
      </c>
      <c r="BK159" s="182">
        <f>ROUND(I159*H159,2)</f>
        <v>0</v>
      </c>
      <c r="BL159" s="24" t="s">
        <v>166</v>
      </c>
      <c r="BM159" s="24" t="s">
        <v>240</v>
      </c>
    </row>
    <row r="160" spans="2:65" s="1" customFormat="1" ht="162">
      <c r="B160" s="41"/>
      <c r="D160" s="183" t="s">
        <v>168</v>
      </c>
      <c r="F160" s="184" t="s">
        <v>241</v>
      </c>
      <c r="I160" s="185"/>
      <c r="L160" s="41"/>
      <c r="M160" s="186"/>
      <c r="N160" s="42"/>
      <c r="O160" s="42"/>
      <c r="P160" s="42"/>
      <c r="Q160" s="42"/>
      <c r="R160" s="42"/>
      <c r="S160" s="42"/>
      <c r="T160" s="70"/>
      <c r="AT160" s="24" t="s">
        <v>168</v>
      </c>
      <c r="AU160" s="24" t="s">
        <v>89</v>
      </c>
    </row>
    <row r="161" spans="2:65" s="11" customFormat="1">
      <c r="B161" s="187"/>
      <c r="D161" s="183" t="s">
        <v>170</v>
      </c>
      <c r="E161" s="188" t="s">
        <v>5</v>
      </c>
      <c r="F161" s="189" t="s">
        <v>242</v>
      </c>
      <c r="H161" s="190">
        <v>4.7960000000000003</v>
      </c>
      <c r="I161" s="191"/>
      <c r="L161" s="187"/>
      <c r="M161" s="192"/>
      <c r="N161" s="193"/>
      <c r="O161" s="193"/>
      <c r="P161" s="193"/>
      <c r="Q161" s="193"/>
      <c r="R161" s="193"/>
      <c r="S161" s="193"/>
      <c r="T161" s="194"/>
      <c r="AT161" s="188" t="s">
        <v>170</v>
      </c>
      <c r="AU161" s="188" t="s">
        <v>89</v>
      </c>
      <c r="AV161" s="11" t="s">
        <v>89</v>
      </c>
      <c r="AW161" s="11" t="s">
        <v>35</v>
      </c>
      <c r="AX161" s="11" t="s">
        <v>72</v>
      </c>
      <c r="AY161" s="188" t="s">
        <v>159</v>
      </c>
    </row>
    <row r="162" spans="2:65" s="11" customFormat="1">
      <c r="B162" s="187"/>
      <c r="D162" s="183" t="s">
        <v>170</v>
      </c>
      <c r="E162" s="188" t="s">
        <v>5</v>
      </c>
      <c r="F162" s="189" t="s">
        <v>243</v>
      </c>
      <c r="H162" s="190">
        <v>9.6750000000000007</v>
      </c>
      <c r="I162" s="191"/>
      <c r="L162" s="187"/>
      <c r="M162" s="192"/>
      <c r="N162" s="193"/>
      <c r="O162" s="193"/>
      <c r="P162" s="193"/>
      <c r="Q162" s="193"/>
      <c r="R162" s="193"/>
      <c r="S162" s="193"/>
      <c r="T162" s="194"/>
      <c r="AT162" s="188" t="s">
        <v>170</v>
      </c>
      <c r="AU162" s="188" t="s">
        <v>89</v>
      </c>
      <c r="AV162" s="11" t="s">
        <v>89</v>
      </c>
      <c r="AW162" s="11" t="s">
        <v>35</v>
      </c>
      <c r="AX162" s="11" t="s">
        <v>72</v>
      </c>
      <c r="AY162" s="188" t="s">
        <v>159</v>
      </c>
    </row>
    <row r="163" spans="2:65" s="12" customFormat="1">
      <c r="B163" s="195"/>
      <c r="D163" s="183" t="s">
        <v>170</v>
      </c>
      <c r="E163" s="196" t="s">
        <v>5</v>
      </c>
      <c r="F163" s="197" t="s">
        <v>173</v>
      </c>
      <c r="H163" s="198">
        <v>14.471</v>
      </c>
      <c r="I163" s="199"/>
      <c r="L163" s="195"/>
      <c r="M163" s="200"/>
      <c r="N163" s="201"/>
      <c r="O163" s="201"/>
      <c r="P163" s="201"/>
      <c r="Q163" s="201"/>
      <c r="R163" s="201"/>
      <c r="S163" s="201"/>
      <c r="T163" s="202"/>
      <c r="AT163" s="196" t="s">
        <v>170</v>
      </c>
      <c r="AU163" s="196" t="s">
        <v>89</v>
      </c>
      <c r="AV163" s="12" t="s">
        <v>166</v>
      </c>
      <c r="AW163" s="12" t="s">
        <v>35</v>
      </c>
      <c r="AX163" s="12" t="s">
        <v>80</v>
      </c>
      <c r="AY163" s="196" t="s">
        <v>159</v>
      </c>
    </row>
    <row r="164" spans="2:65" s="1" customFormat="1" ht="16.5" customHeight="1">
      <c r="B164" s="170"/>
      <c r="C164" s="171" t="s">
        <v>244</v>
      </c>
      <c r="D164" s="171" t="s">
        <v>161</v>
      </c>
      <c r="E164" s="172" t="s">
        <v>245</v>
      </c>
      <c r="F164" s="173" t="s">
        <v>246</v>
      </c>
      <c r="G164" s="174" t="s">
        <v>247</v>
      </c>
      <c r="H164" s="175">
        <v>10</v>
      </c>
      <c r="I164" s="176"/>
      <c r="J164" s="177">
        <f>ROUND(I164*H164,2)</f>
        <v>0</v>
      </c>
      <c r="K164" s="173" t="s">
        <v>165</v>
      </c>
      <c r="L164" s="41"/>
      <c r="M164" s="178" t="s">
        <v>5</v>
      </c>
      <c r="N164" s="179" t="s">
        <v>44</v>
      </c>
      <c r="O164" s="42"/>
      <c r="P164" s="180">
        <f>O164*H164</f>
        <v>0</v>
      </c>
      <c r="Q164" s="180">
        <v>6.8799999999999998E-3</v>
      </c>
      <c r="R164" s="180">
        <f>Q164*H164</f>
        <v>6.88E-2</v>
      </c>
      <c r="S164" s="180">
        <v>0</v>
      </c>
      <c r="T164" s="181">
        <f>S164*H164</f>
        <v>0</v>
      </c>
      <c r="AR164" s="24" t="s">
        <v>166</v>
      </c>
      <c r="AT164" s="24" t="s">
        <v>161</v>
      </c>
      <c r="AU164" s="24" t="s">
        <v>89</v>
      </c>
      <c r="AY164" s="24" t="s">
        <v>159</v>
      </c>
      <c r="BE164" s="182">
        <f>IF(N164="základní",J164,0)</f>
        <v>0</v>
      </c>
      <c r="BF164" s="182">
        <f>IF(N164="snížená",J164,0)</f>
        <v>0</v>
      </c>
      <c r="BG164" s="182">
        <f>IF(N164="zákl. přenesená",J164,0)</f>
        <v>0</v>
      </c>
      <c r="BH164" s="182">
        <f>IF(N164="sníž. přenesená",J164,0)</f>
        <v>0</v>
      </c>
      <c r="BI164" s="182">
        <f>IF(N164="nulová",J164,0)</f>
        <v>0</v>
      </c>
      <c r="BJ164" s="24" t="s">
        <v>89</v>
      </c>
      <c r="BK164" s="182">
        <f>ROUND(I164*H164,2)</f>
        <v>0</v>
      </c>
      <c r="BL164" s="24" t="s">
        <v>166</v>
      </c>
      <c r="BM164" s="24" t="s">
        <v>248</v>
      </c>
    </row>
    <row r="165" spans="2:65" s="1" customFormat="1" ht="54">
      <c r="B165" s="41"/>
      <c r="D165" s="183" t="s">
        <v>168</v>
      </c>
      <c r="F165" s="184" t="s">
        <v>249</v>
      </c>
      <c r="I165" s="185"/>
      <c r="L165" s="41"/>
      <c r="M165" s="186"/>
      <c r="N165" s="42"/>
      <c r="O165" s="42"/>
      <c r="P165" s="42"/>
      <c r="Q165" s="42"/>
      <c r="R165" s="42"/>
      <c r="S165" s="42"/>
      <c r="T165" s="70"/>
      <c r="AT165" s="24" t="s">
        <v>168</v>
      </c>
      <c r="AU165" s="24" t="s">
        <v>89</v>
      </c>
    </row>
    <row r="166" spans="2:65" s="11" customFormat="1">
      <c r="B166" s="187"/>
      <c r="D166" s="183" t="s">
        <v>170</v>
      </c>
      <c r="E166" s="188" t="s">
        <v>5</v>
      </c>
      <c r="F166" s="189" t="s">
        <v>250</v>
      </c>
      <c r="H166" s="190">
        <v>5</v>
      </c>
      <c r="I166" s="191"/>
      <c r="L166" s="187"/>
      <c r="M166" s="192"/>
      <c r="N166" s="193"/>
      <c r="O166" s="193"/>
      <c r="P166" s="193"/>
      <c r="Q166" s="193"/>
      <c r="R166" s="193"/>
      <c r="S166" s="193"/>
      <c r="T166" s="194"/>
      <c r="AT166" s="188" t="s">
        <v>170</v>
      </c>
      <c r="AU166" s="188" t="s">
        <v>89</v>
      </c>
      <c r="AV166" s="11" t="s">
        <v>89</v>
      </c>
      <c r="AW166" s="11" t="s">
        <v>35</v>
      </c>
      <c r="AX166" s="11" t="s">
        <v>72</v>
      </c>
      <c r="AY166" s="188" t="s">
        <v>159</v>
      </c>
    </row>
    <row r="167" spans="2:65" s="11" customFormat="1">
      <c r="B167" s="187"/>
      <c r="D167" s="183" t="s">
        <v>170</v>
      </c>
      <c r="E167" s="188" t="s">
        <v>5</v>
      </c>
      <c r="F167" s="189" t="s">
        <v>251</v>
      </c>
      <c r="H167" s="190">
        <v>5</v>
      </c>
      <c r="I167" s="191"/>
      <c r="L167" s="187"/>
      <c r="M167" s="192"/>
      <c r="N167" s="193"/>
      <c r="O167" s="193"/>
      <c r="P167" s="193"/>
      <c r="Q167" s="193"/>
      <c r="R167" s="193"/>
      <c r="S167" s="193"/>
      <c r="T167" s="194"/>
      <c r="AT167" s="188" t="s">
        <v>170</v>
      </c>
      <c r="AU167" s="188" t="s">
        <v>89</v>
      </c>
      <c r="AV167" s="11" t="s">
        <v>89</v>
      </c>
      <c r="AW167" s="11" t="s">
        <v>35</v>
      </c>
      <c r="AX167" s="11" t="s">
        <v>72</v>
      </c>
      <c r="AY167" s="188" t="s">
        <v>159</v>
      </c>
    </row>
    <row r="168" spans="2:65" s="12" customFormat="1">
      <c r="B168" s="195"/>
      <c r="D168" s="183" t="s">
        <v>170</v>
      </c>
      <c r="E168" s="196" t="s">
        <v>5</v>
      </c>
      <c r="F168" s="197" t="s">
        <v>173</v>
      </c>
      <c r="H168" s="198">
        <v>10</v>
      </c>
      <c r="I168" s="199"/>
      <c r="L168" s="195"/>
      <c r="M168" s="200"/>
      <c r="N168" s="201"/>
      <c r="O168" s="201"/>
      <c r="P168" s="201"/>
      <c r="Q168" s="201"/>
      <c r="R168" s="201"/>
      <c r="S168" s="201"/>
      <c r="T168" s="202"/>
      <c r="AT168" s="196" t="s">
        <v>170</v>
      </c>
      <c r="AU168" s="196" t="s">
        <v>89</v>
      </c>
      <c r="AV168" s="12" t="s">
        <v>166</v>
      </c>
      <c r="AW168" s="12" t="s">
        <v>35</v>
      </c>
      <c r="AX168" s="12" t="s">
        <v>80</v>
      </c>
      <c r="AY168" s="196" t="s">
        <v>159</v>
      </c>
    </row>
    <row r="169" spans="2:65" s="1" customFormat="1" ht="16.5" customHeight="1">
      <c r="B169" s="170"/>
      <c r="C169" s="203" t="s">
        <v>11</v>
      </c>
      <c r="D169" s="203" t="s">
        <v>252</v>
      </c>
      <c r="E169" s="204" t="s">
        <v>253</v>
      </c>
      <c r="F169" s="205" t="s">
        <v>254</v>
      </c>
      <c r="G169" s="206" t="s">
        <v>247</v>
      </c>
      <c r="H169" s="207">
        <v>10</v>
      </c>
      <c r="I169" s="208"/>
      <c r="J169" s="209">
        <f>ROUND(I169*H169,2)</f>
        <v>0</v>
      </c>
      <c r="K169" s="205" t="s">
        <v>165</v>
      </c>
      <c r="L169" s="210"/>
      <c r="M169" s="211" t="s">
        <v>5</v>
      </c>
      <c r="N169" s="212" t="s">
        <v>44</v>
      </c>
      <c r="O169" s="42"/>
      <c r="P169" s="180">
        <f>O169*H169</f>
        <v>0</v>
      </c>
      <c r="Q169" s="180">
        <v>4.4999999999999998E-2</v>
      </c>
      <c r="R169" s="180">
        <f>Q169*H169</f>
        <v>0.44999999999999996</v>
      </c>
      <c r="S169" s="180">
        <v>0</v>
      </c>
      <c r="T169" s="181">
        <f>S169*H169</f>
        <v>0</v>
      </c>
      <c r="AR169" s="24" t="s">
        <v>206</v>
      </c>
      <c r="AT169" s="24" t="s">
        <v>252</v>
      </c>
      <c r="AU169" s="24" t="s">
        <v>89</v>
      </c>
      <c r="AY169" s="24" t="s">
        <v>159</v>
      </c>
      <c r="BE169" s="182">
        <f>IF(N169="základní",J169,0)</f>
        <v>0</v>
      </c>
      <c r="BF169" s="182">
        <f>IF(N169="snížená",J169,0)</f>
        <v>0</v>
      </c>
      <c r="BG169" s="182">
        <f>IF(N169="zákl. přenesená",J169,0)</f>
        <v>0</v>
      </c>
      <c r="BH169" s="182">
        <f>IF(N169="sníž. přenesená",J169,0)</f>
        <v>0</v>
      </c>
      <c r="BI169" s="182">
        <f>IF(N169="nulová",J169,0)</f>
        <v>0</v>
      </c>
      <c r="BJ169" s="24" t="s">
        <v>89</v>
      </c>
      <c r="BK169" s="182">
        <f>ROUND(I169*H169,2)</f>
        <v>0</v>
      </c>
      <c r="BL169" s="24" t="s">
        <v>166</v>
      </c>
      <c r="BM169" s="24" t="s">
        <v>255</v>
      </c>
    </row>
    <row r="170" spans="2:65" s="1" customFormat="1" ht="25.5" customHeight="1">
      <c r="B170" s="170"/>
      <c r="C170" s="171" t="s">
        <v>256</v>
      </c>
      <c r="D170" s="171" t="s">
        <v>161</v>
      </c>
      <c r="E170" s="172" t="s">
        <v>257</v>
      </c>
      <c r="F170" s="173" t="s">
        <v>258</v>
      </c>
      <c r="G170" s="174" t="s">
        <v>164</v>
      </c>
      <c r="H170" s="175">
        <v>0.29399999999999998</v>
      </c>
      <c r="I170" s="176"/>
      <c r="J170" s="177">
        <f>ROUND(I170*H170,2)</f>
        <v>0</v>
      </c>
      <c r="K170" s="173" t="s">
        <v>165</v>
      </c>
      <c r="L170" s="41"/>
      <c r="M170" s="178" t="s">
        <v>5</v>
      </c>
      <c r="N170" s="179" t="s">
        <v>44</v>
      </c>
      <c r="O170" s="42"/>
      <c r="P170" s="180">
        <f>O170*H170</f>
        <v>0</v>
      </c>
      <c r="Q170" s="180">
        <v>2.1142799999999999</v>
      </c>
      <c r="R170" s="180">
        <f>Q170*H170</f>
        <v>0.62159831999999993</v>
      </c>
      <c r="S170" s="180">
        <v>0</v>
      </c>
      <c r="T170" s="181">
        <f>S170*H170</f>
        <v>0</v>
      </c>
      <c r="AR170" s="24" t="s">
        <v>166</v>
      </c>
      <c r="AT170" s="24" t="s">
        <v>161</v>
      </c>
      <c r="AU170" s="24" t="s">
        <v>89</v>
      </c>
      <c r="AY170" s="24" t="s">
        <v>159</v>
      </c>
      <c r="BE170" s="182">
        <f>IF(N170="základní",J170,0)</f>
        <v>0</v>
      </c>
      <c r="BF170" s="182">
        <f>IF(N170="snížená",J170,0)</f>
        <v>0</v>
      </c>
      <c r="BG170" s="182">
        <f>IF(N170="zákl. přenesená",J170,0)</f>
        <v>0</v>
      </c>
      <c r="BH170" s="182">
        <f>IF(N170="sníž. přenesená",J170,0)</f>
        <v>0</v>
      </c>
      <c r="BI170" s="182">
        <f>IF(N170="nulová",J170,0)</f>
        <v>0</v>
      </c>
      <c r="BJ170" s="24" t="s">
        <v>89</v>
      </c>
      <c r="BK170" s="182">
        <f>ROUND(I170*H170,2)</f>
        <v>0</v>
      </c>
      <c r="BL170" s="24" t="s">
        <v>166</v>
      </c>
      <c r="BM170" s="24" t="s">
        <v>259</v>
      </c>
    </row>
    <row r="171" spans="2:65" s="11" customFormat="1">
      <c r="B171" s="187"/>
      <c r="D171" s="183" t="s">
        <v>170</v>
      </c>
      <c r="E171" s="188" t="s">
        <v>5</v>
      </c>
      <c r="F171" s="189" t="s">
        <v>260</v>
      </c>
      <c r="H171" s="190">
        <v>0.29399999999999998</v>
      </c>
      <c r="I171" s="191"/>
      <c r="L171" s="187"/>
      <c r="M171" s="192"/>
      <c r="N171" s="193"/>
      <c r="O171" s="193"/>
      <c r="P171" s="193"/>
      <c r="Q171" s="193"/>
      <c r="R171" s="193"/>
      <c r="S171" s="193"/>
      <c r="T171" s="194"/>
      <c r="AT171" s="188" t="s">
        <v>170</v>
      </c>
      <c r="AU171" s="188" t="s">
        <v>89</v>
      </c>
      <c r="AV171" s="11" t="s">
        <v>89</v>
      </c>
      <c r="AW171" s="11" t="s">
        <v>35</v>
      </c>
      <c r="AX171" s="11" t="s">
        <v>80</v>
      </c>
      <c r="AY171" s="188" t="s">
        <v>159</v>
      </c>
    </row>
    <row r="172" spans="2:65" s="1" customFormat="1" ht="25.5" customHeight="1">
      <c r="B172" s="170"/>
      <c r="C172" s="171" t="s">
        <v>261</v>
      </c>
      <c r="D172" s="171" t="s">
        <v>161</v>
      </c>
      <c r="E172" s="172" t="s">
        <v>262</v>
      </c>
      <c r="F172" s="173" t="s">
        <v>263</v>
      </c>
      <c r="G172" s="174" t="s">
        <v>193</v>
      </c>
      <c r="H172" s="175">
        <v>1.7999999999999999E-2</v>
      </c>
      <c r="I172" s="176"/>
      <c r="J172" s="177">
        <f>ROUND(I172*H172,2)</f>
        <v>0</v>
      </c>
      <c r="K172" s="173" t="s">
        <v>165</v>
      </c>
      <c r="L172" s="41"/>
      <c r="M172" s="178" t="s">
        <v>5</v>
      </c>
      <c r="N172" s="179" t="s">
        <v>44</v>
      </c>
      <c r="O172" s="42"/>
      <c r="P172" s="180">
        <f>O172*H172</f>
        <v>0</v>
      </c>
      <c r="Q172" s="180">
        <v>1.0519700000000001</v>
      </c>
      <c r="R172" s="180">
        <f>Q172*H172</f>
        <v>1.8935460000000001E-2</v>
      </c>
      <c r="S172" s="180">
        <v>0</v>
      </c>
      <c r="T172" s="181">
        <f>S172*H172</f>
        <v>0</v>
      </c>
      <c r="AR172" s="24" t="s">
        <v>166</v>
      </c>
      <c r="AT172" s="24" t="s">
        <v>161</v>
      </c>
      <c r="AU172" s="24" t="s">
        <v>89</v>
      </c>
      <c r="AY172" s="24" t="s">
        <v>159</v>
      </c>
      <c r="BE172" s="182">
        <f>IF(N172="základní",J172,0)</f>
        <v>0</v>
      </c>
      <c r="BF172" s="182">
        <f>IF(N172="snížená",J172,0)</f>
        <v>0</v>
      </c>
      <c r="BG172" s="182">
        <f>IF(N172="zákl. přenesená",J172,0)</f>
        <v>0</v>
      </c>
      <c r="BH172" s="182">
        <f>IF(N172="sníž. přenesená",J172,0)</f>
        <v>0</v>
      </c>
      <c r="BI172" s="182">
        <f>IF(N172="nulová",J172,0)</f>
        <v>0</v>
      </c>
      <c r="BJ172" s="24" t="s">
        <v>89</v>
      </c>
      <c r="BK172" s="182">
        <f>ROUND(I172*H172,2)</f>
        <v>0</v>
      </c>
      <c r="BL172" s="24" t="s">
        <v>166</v>
      </c>
      <c r="BM172" s="24" t="s">
        <v>264</v>
      </c>
    </row>
    <row r="173" spans="2:65" s="13" customFormat="1">
      <c r="B173" s="213"/>
      <c r="D173" s="183" t="s">
        <v>170</v>
      </c>
      <c r="E173" s="214" t="s">
        <v>5</v>
      </c>
      <c r="F173" s="215" t="s">
        <v>265</v>
      </c>
      <c r="H173" s="214" t="s">
        <v>5</v>
      </c>
      <c r="I173" s="216"/>
      <c r="L173" s="213"/>
      <c r="M173" s="217"/>
      <c r="N173" s="218"/>
      <c r="O173" s="218"/>
      <c r="P173" s="218"/>
      <c r="Q173" s="218"/>
      <c r="R173" s="218"/>
      <c r="S173" s="218"/>
      <c r="T173" s="219"/>
      <c r="AT173" s="214" t="s">
        <v>170</v>
      </c>
      <c r="AU173" s="214" t="s">
        <v>89</v>
      </c>
      <c r="AV173" s="13" t="s">
        <v>80</v>
      </c>
      <c r="AW173" s="13" t="s">
        <v>35</v>
      </c>
      <c r="AX173" s="13" t="s">
        <v>72</v>
      </c>
      <c r="AY173" s="214" t="s">
        <v>159</v>
      </c>
    </row>
    <row r="174" spans="2:65" s="11" customFormat="1">
      <c r="B174" s="187"/>
      <c r="D174" s="183" t="s">
        <v>170</v>
      </c>
      <c r="E174" s="188" t="s">
        <v>5</v>
      </c>
      <c r="F174" s="189" t="s">
        <v>266</v>
      </c>
      <c r="H174" s="190">
        <v>1.0999999999999999E-2</v>
      </c>
      <c r="I174" s="191"/>
      <c r="L174" s="187"/>
      <c r="M174" s="192"/>
      <c r="N174" s="193"/>
      <c r="O174" s="193"/>
      <c r="P174" s="193"/>
      <c r="Q174" s="193"/>
      <c r="R174" s="193"/>
      <c r="S174" s="193"/>
      <c r="T174" s="194"/>
      <c r="AT174" s="188" t="s">
        <v>170</v>
      </c>
      <c r="AU174" s="188" t="s">
        <v>89</v>
      </c>
      <c r="AV174" s="11" t="s">
        <v>89</v>
      </c>
      <c r="AW174" s="11" t="s">
        <v>35</v>
      </c>
      <c r="AX174" s="11" t="s">
        <v>72</v>
      </c>
      <c r="AY174" s="188" t="s">
        <v>159</v>
      </c>
    </row>
    <row r="175" spans="2:65" s="11" customFormat="1">
      <c r="B175" s="187"/>
      <c r="D175" s="183" t="s">
        <v>170</v>
      </c>
      <c r="E175" s="188" t="s">
        <v>5</v>
      </c>
      <c r="F175" s="189" t="s">
        <v>267</v>
      </c>
      <c r="H175" s="190">
        <v>7.0000000000000001E-3</v>
      </c>
      <c r="I175" s="191"/>
      <c r="L175" s="187"/>
      <c r="M175" s="192"/>
      <c r="N175" s="193"/>
      <c r="O175" s="193"/>
      <c r="P175" s="193"/>
      <c r="Q175" s="193"/>
      <c r="R175" s="193"/>
      <c r="S175" s="193"/>
      <c r="T175" s="194"/>
      <c r="AT175" s="188" t="s">
        <v>170</v>
      </c>
      <c r="AU175" s="188" t="s">
        <v>89</v>
      </c>
      <c r="AV175" s="11" t="s">
        <v>89</v>
      </c>
      <c r="AW175" s="11" t="s">
        <v>35</v>
      </c>
      <c r="AX175" s="11" t="s">
        <v>72</v>
      </c>
      <c r="AY175" s="188" t="s">
        <v>159</v>
      </c>
    </row>
    <row r="176" spans="2:65" s="12" customFormat="1">
      <c r="B176" s="195"/>
      <c r="D176" s="183" t="s">
        <v>170</v>
      </c>
      <c r="E176" s="196" t="s">
        <v>5</v>
      </c>
      <c r="F176" s="197" t="s">
        <v>173</v>
      </c>
      <c r="H176" s="198">
        <v>1.7999999999999999E-2</v>
      </c>
      <c r="I176" s="199"/>
      <c r="L176" s="195"/>
      <c r="M176" s="200"/>
      <c r="N176" s="201"/>
      <c r="O176" s="201"/>
      <c r="P176" s="201"/>
      <c r="Q176" s="201"/>
      <c r="R176" s="201"/>
      <c r="S176" s="201"/>
      <c r="T176" s="202"/>
      <c r="AT176" s="196" t="s">
        <v>170</v>
      </c>
      <c r="AU176" s="196" t="s">
        <v>89</v>
      </c>
      <c r="AV176" s="12" t="s">
        <v>166</v>
      </c>
      <c r="AW176" s="12" t="s">
        <v>35</v>
      </c>
      <c r="AX176" s="12" t="s">
        <v>80</v>
      </c>
      <c r="AY176" s="196" t="s">
        <v>159</v>
      </c>
    </row>
    <row r="177" spans="2:65" s="1" customFormat="1" ht="38.25" customHeight="1">
      <c r="B177" s="170"/>
      <c r="C177" s="171" t="s">
        <v>268</v>
      </c>
      <c r="D177" s="171" t="s">
        <v>161</v>
      </c>
      <c r="E177" s="172" t="s">
        <v>269</v>
      </c>
      <c r="F177" s="173" t="s">
        <v>270</v>
      </c>
      <c r="G177" s="174" t="s">
        <v>201</v>
      </c>
      <c r="H177" s="175">
        <v>11.795</v>
      </c>
      <c r="I177" s="176"/>
      <c r="J177" s="177">
        <f>ROUND(I177*H177,2)</f>
        <v>0</v>
      </c>
      <c r="K177" s="173" t="s">
        <v>165</v>
      </c>
      <c r="L177" s="41"/>
      <c r="M177" s="178" t="s">
        <v>5</v>
      </c>
      <c r="N177" s="179" t="s">
        <v>44</v>
      </c>
      <c r="O177" s="42"/>
      <c r="P177" s="180">
        <f>O177*H177</f>
        <v>0</v>
      </c>
      <c r="Q177" s="180">
        <v>7.1999999999999995E-2</v>
      </c>
      <c r="R177" s="180">
        <f>Q177*H177</f>
        <v>0.84923999999999988</v>
      </c>
      <c r="S177" s="180">
        <v>0</v>
      </c>
      <c r="T177" s="181">
        <f>S177*H177</f>
        <v>0</v>
      </c>
      <c r="AR177" s="24" t="s">
        <v>166</v>
      </c>
      <c r="AT177" s="24" t="s">
        <v>161</v>
      </c>
      <c r="AU177" s="24" t="s">
        <v>89</v>
      </c>
      <c r="AY177" s="24" t="s">
        <v>159</v>
      </c>
      <c r="BE177" s="182">
        <f>IF(N177="základní",J177,0)</f>
        <v>0</v>
      </c>
      <c r="BF177" s="182">
        <f>IF(N177="snížená",J177,0)</f>
        <v>0</v>
      </c>
      <c r="BG177" s="182">
        <f>IF(N177="zákl. přenesená",J177,0)</f>
        <v>0</v>
      </c>
      <c r="BH177" s="182">
        <f>IF(N177="sníž. přenesená",J177,0)</f>
        <v>0</v>
      </c>
      <c r="BI177" s="182">
        <f>IF(N177="nulová",J177,0)</f>
        <v>0</v>
      </c>
      <c r="BJ177" s="24" t="s">
        <v>89</v>
      </c>
      <c r="BK177" s="182">
        <f>ROUND(I177*H177,2)</f>
        <v>0</v>
      </c>
      <c r="BL177" s="24" t="s">
        <v>166</v>
      </c>
      <c r="BM177" s="24" t="s">
        <v>271</v>
      </c>
    </row>
    <row r="178" spans="2:65" s="1" customFormat="1" ht="94.5">
      <c r="B178" s="41"/>
      <c r="D178" s="183" t="s">
        <v>168</v>
      </c>
      <c r="F178" s="184" t="s">
        <v>272</v>
      </c>
      <c r="I178" s="185"/>
      <c r="L178" s="41"/>
      <c r="M178" s="186"/>
      <c r="N178" s="42"/>
      <c r="O178" s="42"/>
      <c r="P178" s="42"/>
      <c r="Q178" s="42"/>
      <c r="R178" s="42"/>
      <c r="S178" s="42"/>
      <c r="T178" s="70"/>
      <c r="AT178" s="24" t="s">
        <v>168</v>
      </c>
      <c r="AU178" s="24" t="s">
        <v>89</v>
      </c>
    </row>
    <row r="179" spans="2:65" s="11" customFormat="1">
      <c r="B179" s="187"/>
      <c r="D179" s="183" t="s">
        <v>170</v>
      </c>
      <c r="E179" s="188" t="s">
        <v>5</v>
      </c>
      <c r="F179" s="189" t="s">
        <v>273</v>
      </c>
      <c r="H179" s="190">
        <v>5.7009999999999996</v>
      </c>
      <c r="I179" s="191"/>
      <c r="L179" s="187"/>
      <c r="M179" s="192"/>
      <c r="N179" s="193"/>
      <c r="O179" s="193"/>
      <c r="P179" s="193"/>
      <c r="Q179" s="193"/>
      <c r="R179" s="193"/>
      <c r="S179" s="193"/>
      <c r="T179" s="194"/>
      <c r="AT179" s="188" t="s">
        <v>170</v>
      </c>
      <c r="AU179" s="188" t="s">
        <v>89</v>
      </c>
      <c r="AV179" s="11" t="s">
        <v>89</v>
      </c>
      <c r="AW179" s="11" t="s">
        <v>35</v>
      </c>
      <c r="AX179" s="11" t="s">
        <v>72</v>
      </c>
      <c r="AY179" s="188" t="s">
        <v>159</v>
      </c>
    </row>
    <row r="180" spans="2:65" s="11" customFormat="1">
      <c r="B180" s="187"/>
      <c r="D180" s="183" t="s">
        <v>170</v>
      </c>
      <c r="E180" s="188" t="s">
        <v>5</v>
      </c>
      <c r="F180" s="189" t="s">
        <v>274</v>
      </c>
      <c r="H180" s="190">
        <v>6.0940000000000003</v>
      </c>
      <c r="I180" s="191"/>
      <c r="L180" s="187"/>
      <c r="M180" s="192"/>
      <c r="N180" s="193"/>
      <c r="O180" s="193"/>
      <c r="P180" s="193"/>
      <c r="Q180" s="193"/>
      <c r="R180" s="193"/>
      <c r="S180" s="193"/>
      <c r="T180" s="194"/>
      <c r="AT180" s="188" t="s">
        <v>170</v>
      </c>
      <c r="AU180" s="188" t="s">
        <v>89</v>
      </c>
      <c r="AV180" s="11" t="s">
        <v>89</v>
      </c>
      <c r="AW180" s="11" t="s">
        <v>35</v>
      </c>
      <c r="AX180" s="11" t="s">
        <v>72</v>
      </c>
      <c r="AY180" s="188" t="s">
        <v>159</v>
      </c>
    </row>
    <row r="181" spans="2:65" s="12" customFormat="1">
      <c r="B181" s="195"/>
      <c r="D181" s="183" t="s">
        <v>170</v>
      </c>
      <c r="E181" s="196" t="s">
        <v>5</v>
      </c>
      <c r="F181" s="197" t="s">
        <v>173</v>
      </c>
      <c r="H181" s="198">
        <v>11.795</v>
      </c>
      <c r="I181" s="199"/>
      <c r="L181" s="195"/>
      <c r="M181" s="200"/>
      <c r="N181" s="201"/>
      <c r="O181" s="201"/>
      <c r="P181" s="201"/>
      <c r="Q181" s="201"/>
      <c r="R181" s="201"/>
      <c r="S181" s="201"/>
      <c r="T181" s="202"/>
      <c r="AT181" s="196" t="s">
        <v>170</v>
      </c>
      <c r="AU181" s="196" t="s">
        <v>89</v>
      </c>
      <c r="AV181" s="12" t="s">
        <v>166</v>
      </c>
      <c r="AW181" s="12" t="s">
        <v>35</v>
      </c>
      <c r="AX181" s="12" t="s">
        <v>80</v>
      </c>
      <c r="AY181" s="196" t="s">
        <v>159</v>
      </c>
    </row>
    <row r="182" spans="2:65" s="1" customFormat="1" ht="25.5" customHeight="1">
      <c r="B182" s="170"/>
      <c r="C182" s="171" t="s">
        <v>275</v>
      </c>
      <c r="D182" s="171" t="s">
        <v>161</v>
      </c>
      <c r="E182" s="172" t="s">
        <v>276</v>
      </c>
      <c r="F182" s="173" t="s">
        <v>277</v>
      </c>
      <c r="G182" s="174" t="s">
        <v>201</v>
      </c>
      <c r="H182" s="175">
        <v>0.22500000000000001</v>
      </c>
      <c r="I182" s="176"/>
      <c r="J182" s="177">
        <f>ROUND(I182*H182,2)</f>
        <v>0</v>
      </c>
      <c r="K182" s="173" t="s">
        <v>165</v>
      </c>
      <c r="L182" s="41"/>
      <c r="M182" s="178" t="s">
        <v>5</v>
      </c>
      <c r="N182" s="179" t="s">
        <v>44</v>
      </c>
      <c r="O182" s="42"/>
      <c r="P182" s="180">
        <f>O182*H182</f>
        <v>0</v>
      </c>
      <c r="Q182" s="180">
        <v>0.25364999999999999</v>
      </c>
      <c r="R182" s="180">
        <f>Q182*H182</f>
        <v>5.7071249999999997E-2</v>
      </c>
      <c r="S182" s="180">
        <v>0</v>
      </c>
      <c r="T182" s="181">
        <f>S182*H182</f>
        <v>0</v>
      </c>
      <c r="AR182" s="24" t="s">
        <v>166</v>
      </c>
      <c r="AT182" s="24" t="s">
        <v>161</v>
      </c>
      <c r="AU182" s="24" t="s">
        <v>89</v>
      </c>
      <c r="AY182" s="24" t="s">
        <v>159</v>
      </c>
      <c r="BE182" s="182">
        <f>IF(N182="základní",J182,0)</f>
        <v>0</v>
      </c>
      <c r="BF182" s="182">
        <f>IF(N182="snížená",J182,0)</f>
        <v>0</v>
      </c>
      <c r="BG182" s="182">
        <f>IF(N182="zákl. přenesená",J182,0)</f>
        <v>0</v>
      </c>
      <c r="BH182" s="182">
        <f>IF(N182="sníž. přenesená",J182,0)</f>
        <v>0</v>
      </c>
      <c r="BI182" s="182">
        <f>IF(N182="nulová",J182,0)</f>
        <v>0</v>
      </c>
      <c r="BJ182" s="24" t="s">
        <v>89</v>
      </c>
      <c r="BK182" s="182">
        <f>ROUND(I182*H182,2)</f>
        <v>0</v>
      </c>
      <c r="BL182" s="24" t="s">
        <v>166</v>
      </c>
      <c r="BM182" s="24" t="s">
        <v>278</v>
      </c>
    </row>
    <row r="183" spans="2:65" s="11" customFormat="1">
      <c r="B183" s="187"/>
      <c r="D183" s="183" t="s">
        <v>170</v>
      </c>
      <c r="E183" s="188" t="s">
        <v>5</v>
      </c>
      <c r="F183" s="189" t="s">
        <v>279</v>
      </c>
      <c r="H183" s="190">
        <v>0.22500000000000001</v>
      </c>
      <c r="I183" s="191"/>
      <c r="L183" s="187"/>
      <c r="M183" s="192"/>
      <c r="N183" s="193"/>
      <c r="O183" s="193"/>
      <c r="P183" s="193"/>
      <c r="Q183" s="193"/>
      <c r="R183" s="193"/>
      <c r="S183" s="193"/>
      <c r="T183" s="194"/>
      <c r="AT183" s="188" t="s">
        <v>170</v>
      </c>
      <c r="AU183" s="188" t="s">
        <v>89</v>
      </c>
      <c r="AV183" s="11" t="s">
        <v>89</v>
      </c>
      <c r="AW183" s="11" t="s">
        <v>35</v>
      </c>
      <c r="AX183" s="11" t="s">
        <v>80</v>
      </c>
      <c r="AY183" s="188" t="s">
        <v>159</v>
      </c>
    </row>
    <row r="184" spans="2:65" s="1" customFormat="1" ht="25.5" customHeight="1">
      <c r="B184" s="170"/>
      <c r="C184" s="171" t="s">
        <v>280</v>
      </c>
      <c r="D184" s="171" t="s">
        <v>161</v>
      </c>
      <c r="E184" s="172" t="s">
        <v>281</v>
      </c>
      <c r="F184" s="173" t="s">
        <v>282</v>
      </c>
      <c r="G184" s="174" t="s">
        <v>201</v>
      </c>
      <c r="H184" s="175">
        <v>6.4729999999999999</v>
      </c>
      <c r="I184" s="176"/>
      <c r="J184" s="177">
        <f>ROUND(I184*H184,2)</f>
        <v>0</v>
      </c>
      <c r="K184" s="173" t="s">
        <v>165</v>
      </c>
      <c r="L184" s="41"/>
      <c r="M184" s="178" t="s">
        <v>5</v>
      </c>
      <c r="N184" s="179" t="s">
        <v>44</v>
      </c>
      <c r="O184" s="42"/>
      <c r="P184" s="180">
        <f>O184*H184</f>
        <v>0</v>
      </c>
      <c r="Q184" s="180">
        <v>0.45432</v>
      </c>
      <c r="R184" s="180">
        <f>Q184*H184</f>
        <v>2.9408133599999999</v>
      </c>
      <c r="S184" s="180">
        <v>0</v>
      </c>
      <c r="T184" s="181">
        <f>S184*H184</f>
        <v>0</v>
      </c>
      <c r="AR184" s="24" t="s">
        <v>166</v>
      </c>
      <c r="AT184" s="24" t="s">
        <v>161</v>
      </c>
      <c r="AU184" s="24" t="s">
        <v>89</v>
      </c>
      <c r="AY184" s="24" t="s">
        <v>159</v>
      </c>
      <c r="BE184" s="182">
        <f>IF(N184="základní",J184,0)</f>
        <v>0</v>
      </c>
      <c r="BF184" s="182">
        <f>IF(N184="snížená",J184,0)</f>
        <v>0</v>
      </c>
      <c r="BG184" s="182">
        <f>IF(N184="zákl. přenesená",J184,0)</f>
        <v>0</v>
      </c>
      <c r="BH184" s="182">
        <f>IF(N184="sníž. přenesená",J184,0)</f>
        <v>0</v>
      </c>
      <c r="BI184" s="182">
        <f>IF(N184="nulová",J184,0)</f>
        <v>0</v>
      </c>
      <c r="BJ184" s="24" t="s">
        <v>89</v>
      </c>
      <c r="BK184" s="182">
        <f>ROUND(I184*H184,2)</f>
        <v>0</v>
      </c>
      <c r="BL184" s="24" t="s">
        <v>166</v>
      </c>
      <c r="BM184" s="24" t="s">
        <v>283</v>
      </c>
    </row>
    <row r="185" spans="2:65" s="1" customFormat="1" ht="67.5">
      <c r="B185" s="41"/>
      <c r="D185" s="183" t="s">
        <v>168</v>
      </c>
      <c r="F185" s="184" t="s">
        <v>284</v>
      </c>
      <c r="I185" s="185"/>
      <c r="L185" s="41"/>
      <c r="M185" s="186"/>
      <c r="N185" s="42"/>
      <c r="O185" s="42"/>
      <c r="P185" s="42"/>
      <c r="Q185" s="42"/>
      <c r="R185" s="42"/>
      <c r="S185" s="42"/>
      <c r="T185" s="70"/>
      <c r="AT185" s="24" t="s">
        <v>168</v>
      </c>
      <c r="AU185" s="24" t="s">
        <v>89</v>
      </c>
    </row>
    <row r="186" spans="2:65" s="11" customFormat="1">
      <c r="B186" s="187"/>
      <c r="D186" s="183" t="s">
        <v>170</v>
      </c>
      <c r="E186" s="188" t="s">
        <v>5</v>
      </c>
      <c r="F186" s="189" t="s">
        <v>285</v>
      </c>
      <c r="H186" s="190">
        <v>0.54</v>
      </c>
      <c r="I186" s="191"/>
      <c r="L186" s="187"/>
      <c r="M186" s="192"/>
      <c r="N186" s="193"/>
      <c r="O186" s="193"/>
      <c r="P186" s="193"/>
      <c r="Q186" s="193"/>
      <c r="R186" s="193"/>
      <c r="S186" s="193"/>
      <c r="T186" s="194"/>
      <c r="AT186" s="188" t="s">
        <v>170</v>
      </c>
      <c r="AU186" s="188" t="s">
        <v>89</v>
      </c>
      <c r="AV186" s="11" t="s">
        <v>89</v>
      </c>
      <c r="AW186" s="11" t="s">
        <v>35</v>
      </c>
      <c r="AX186" s="11" t="s">
        <v>72</v>
      </c>
      <c r="AY186" s="188" t="s">
        <v>159</v>
      </c>
    </row>
    <row r="187" spans="2:65" s="11" customFormat="1">
      <c r="B187" s="187"/>
      <c r="D187" s="183" t="s">
        <v>170</v>
      </c>
      <c r="E187" s="188" t="s">
        <v>5</v>
      </c>
      <c r="F187" s="189" t="s">
        <v>286</v>
      </c>
      <c r="H187" s="190">
        <v>0.48</v>
      </c>
      <c r="I187" s="191"/>
      <c r="L187" s="187"/>
      <c r="M187" s="192"/>
      <c r="N187" s="193"/>
      <c r="O187" s="193"/>
      <c r="P187" s="193"/>
      <c r="Q187" s="193"/>
      <c r="R187" s="193"/>
      <c r="S187" s="193"/>
      <c r="T187" s="194"/>
      <c r="AT187" s="188" t="s">
        <v>170</v>
      </c>
      <c r="AU187" s="188" t="s">
        <v>89</v>
      </c>
      <c r="AV187" s="11" t="s">
        <v>89</v>
      </c>
      <c r="AW187" s="11" t="s">
        <v>35</v>
      </c>
      <c r="AX187" s="11" t="s">
        <v>72</v>
      </c>
      <c r="AY187" s="188" t="s">
        <v>159</v>
      </c>
    </row>
    <row r="188" spans="2:65" s="11" customFormat="1">
      <c r="B188" s="187"/>
      <c r="D188" s="183" t="s">
        <v>170</v>
      </c>
      <c r="E188" s="188" t="s">
        <v>5</v>
      </c>
      <c r="F188" s="189" t="s">
        <v>287</v>
      </c>
      <c r="H188" s="190">
        <v>2.2000000000000002</v>
      </c>
      <c r="I188" s="191"/>
      <c r="L188" s="187"/>
      <c r="M188" s="192"/>
      <c r="N188" s="193"/>
      <c r="O188" s="193"/>
      <c r="P188" s="193"/>
      <c r="Q188" s="193"/>
      <c r="R188" s="193"/>
      <c r="S188" s="193"/>
      <c r="T188" s="194"/>
      <c r="AT188" s="188" t="s">
        <v>170</v>
      </c>
      <c r="AU188" s="188" t="s">
        <v>89</v>
      </c>
      <c r="AV188" s="11" t="s">
        <v>89</v>
      </c>
      <c r="AW188" s="11" t="s">
        <v>35</v>
      </c>
      <c r="AX188" s="11" t="s">
        <v>72</v>
      </c>
      <c r="AY188" s="188" t="s">
        <v>159</v>
      </c>
    </row>
    <row r="189" spans="2:65" s="11" customFormat="1">
      <c r="B189" s="187"/>
      <c r="D189" s="183" t="s">
        <v>170</v>
      </c>
      <c r="E189" s="188" t="s">
        <v>5</v>
      </c>
      <c r="F189" s="189" t="s">
        <v>288</v>
      </c>
      <c r="H189" s="190">
        <v>1.68</v>
      </c>
      <c r="I189" s="191"/>
      <c r="L189" s="187"/>
      <c r="M189" s="192"/>
      <c r="N189" s="193"/>
      <c r="O189" s="193"/>
      <c r="P189" s="193"/>
      <c r="Q189" s="193"/>
      <c r="R189" s="193"/>
      <c r="S189" s="193"/>
      <c r="T189" s="194"/>
      <c r="AT189" s="188" t="s">
        <v>170</v>
      </c>
      <c r="AU189" s="188" t="s">
        <v>89</v>
      </c>
      <c r="AV189" s="11" t="s">
        <v>89</v>
      </c>
      <c r="AW189" s="11" t="s">
        <v>35</v>
      </c>
      <c r="AX189" s="11" t="s">
        <v>72</v>
      </c>
      <c r="AY189" s="188" t="s">
        <v>159</v>
      </c>
    </row>
    <row r="190" spans="2:65" s="11" customFormat="1">
      <c r="B190" s="187"/>
      <c r="D190" s="183" t="s">
        <v>170</v>
      </c>
      <c r="E190" s="188" t="s">
        <v>5</v>
      </c>
      <c r="F190" s="189" t="s">
        <v>289</v>
      </c>
      <c r="H190" s="190">
        <v>1.573</v>
      </c>
      <c r="I190" s="191"/>
      <c r="L190" s="187"/>
      <c r="M190" s="192"/>
      <c r="N190" s="193"/>
      <c r="O190" s="193"/>
      <c r="P190" s="193"/>
      <c r="Q190" s="193"/>
      <c r="R190" s="193"/>
      <c r="S190" s="193"/>
      <c r="T190" s="194"/>
      <c r="AT190" s="188" t="s">
        <v>170</v>
      </c>
      <c r="AU190" s="188" t="s">
        <v>89</v>
      </c>
      <c r="AV190" s="11" t="s">
        <v>89</v>
      </c>
      <c r="AW190" s="11" t="s">
        <v>35</v>
      </c>
      <c r="AX190" s="11" t="s">
        <v>72</v>
      </c>
      <c r="AY190" s="188" t="s">
        <v>159</v>
      </c>
    </row>
    <row r="191" spans="2:65" s="12" customFormat="1">
      <c r="B191" s="195"/>
      <c r="D191" s="183" t="s">
        <v>170</v>
      </c>
      <c r="E191" s="196" t="s">
        <v>5</v>
      </c>
      <c r="F191" s="197" t="s">
        <v>173</v>
      </c>
      <c r="H191" s="198">
        <v>6.4729999999999999</v>
      </c>
      <c r="I191" s="199"/>
      <c r="L191" s="195"/>
      <c r="M191" s="200"/>
      <c r="N191" s="201"/>
      <c r="O191" s="201"/>
      <c r="P191" s="201"/>
      <c r="Q191" s="201"/>
      <c r="R191" s="201"/>
      <c r="S191" s="201"/>
      <c r="T191" s="202"/>
      <c r="AT191" s="196" t="s">
        <v>170</v>
      </c>
      <c r="AU191" s="196" t="s">
        <v>89</v>
      </c>
      <c r="AV191" s="12" t="s">
        <v>166</v>
      </c>
      <c r="AW191" s="12" t="s">
        <v>35</v>
      </c>
      <c r="AX191" s="12" t="s">
        <v>80</v>
      </c>
      <c r="AY191" s="196" t="s">
        <v>159</v>
      </c>
    </row>
    <row r="192" spans="2:65" s="10" customFormat="1" ht="29.85" customHeight="1">
      <c r="B192" s="157"/>
      <c r="D192" s="158" t="s">
        <v>71</v>
      </c>
      <c r="E192" s="168" t="s">
        <v>190</v>
      </c>
      <c r="F192" s="168" t="s">
        <v>290</v>
      </c>
      <c r="I192" s="160"/>
      <c r="J192" s="169">
        <f>BK192</f>
        <v>0</v>
      </c>
      <c r="L192" s="157"/>
      <c r="M192" s="162"/>
      <c r="N192" s="163"/>
      <c r="O192" s="163"/>
      <c r="P192" s="164">
        <f>SUM(P193:P264)</f>
        <v>0</v>
      </c>
      <c r="Q192" s="163"/>
      <c r="R192" s="164">
        <f>SUM(R193:R264)</f>
        <v>22.194607110000003</v>
      </c>
      <c r="S192" s="163"/>
      <c r="T192" s="165">
        <f>SUM(T193:T264)</f>
        <v>0</v>
      </c>
      <c r="AR192" s="158" t="s">
        <v>80</v>
      </c>
      <c r="AT192" s="166" t="s">
        <v>71</v>
      </c>
      <c r="AU192" s="166" t="s">
        <v>80</v>
      </c>
      <c r="AY192" s="158" t="s">
        <v>159</v>
      </c>
      <c r="BK192" s="167">
        <f>SUM(BK193:BK264)</f>
        <v>0</v>
      </c>
    </row>
    <row r="193" spans="2:65" s="1" customFormat="1" ht="25.5" customHeight="1">
      <c r="B193" s="170"/>
      <c r="C193" s="171" t="s">
        <v>10</v>
      </c>
      <c r="D193" s="171" t="s">
        <v>161</v>
      </c>
      <c r="E193" s="172" t="s">
        <v>291</v>
      </c>
      <c r="F193" s="173" t="s">
        <v>292</v>
      </c>
      <c r="G193" s="174" t="s">
        <v>201</v>
      </c>
      <c r="H193" s="175">
        <v>130.69999999999999</v>
      </c>
      <c r="I193" s="176"/>
      <c r="J193" s="177">
        <f>ROUND(I193*H193,2)</f>
        <v>0</v>
      </c>
      <c r="K193" s="173" t="s">
        <v>165</v>
      </c>
      <c r="L193" s="41"/>
      <c r="M193" s="178" t="s">
        <v>5</v>
      </c>
      <c r="N193" s="179" t="s">
        <v>44</v>
      </c>
      <c r="O193" s="42"/>
      <c r="P193" s="180">
        <f>O193*H193</f>
        <v>0</v>
      </c>
      <c r="Q193" s="180">
        <v>2.5999999999999998E-4</v>
      </c>
      <c r="R193" s="180">
        <f>Q193*H193</f>
        <v>3.3981999999999991E-2</v>
      </c>
      <c r="S193" s="180">
        <v>0</v>
      </c>
      <c r="T193" s="181">
        <f>S193*H193</f>
        <v>0</v>
      </c>
      <c r="AR193" s="24" t="s">
        <v>166</v>
      </c>
      <c r="AT193" s="24" t="s">
        <v>161</v>
      </c>
      <c r="AU193" s="24" t="s">
        <v>89</v>
      </c>
      <c r="AY193" s="24" t="s">
        <v>159</v>
      </c>
      <c r="BE193" s="182">
        <f>IF(N193="základní",J193,0)</f>
        <v>0</v>
      </c>
      <c r="BF193" s="182">
        <f>IF(N193="snížená",J193,0)</f>
        <v>0</v>
      </c>
      <c r="BG193" s="182">
        <f>IF(N193="zákl. přenesená",J193,0)</f>
        <v>0</v>
      </c>
      <c r="BH193" s="182">
        <f>IF(N193="sníž. přenesená",J193,0)</f>
        <v>0</v>
      </c>
      <c r="BI193" s="182">
        <f>IF(N193="nulová",J193,0)</f>
        <v>0</v>
      </c>
      <c r="BJ193" s="24" t="s">
        <v>89</v>
      </c>
      <c r="BK193" s="182">
        <f>ROUND(I193*H193,2)</f>
        <v>0</v>
      </c>
      <c r="BL193" s="24" t="s">
        <v>166</v>
      </c>
      <c r="BM193" s="24" t="s">
        <v>293</v>
      </c>
    </row>
    <row r="194" spans="2:65" s="11" customFormat="1">
      <c r="B194" s="187"/>
      <c r="D194" s="183" t="s">
        <v>170</v>
      </c>
      <c r="E194" s="188" t="s">
        <v>5</v>
      </c>
      <c r="F194" s="189" t="s">
        <v>90</v>
      </c>
      <c r="H194" s="190">
        <v>130.69999999999999</v>
      </c>
      <c r="I194" s="191"/>
      <c r="L194" s="187"/>
      <c r="M194" s="192"/>
      <c r="N194" s="193"/>
      <c r="O194" s="193"/>
      <c r="P194" s="193"/>
      <c r="Q194" s="193"/>
      <c r="R194" s="193"/>
      <c r="S194" s="193"/>
      <c r="T194" s="194"/>
      <c r="AT194" s="188" t="s">
        <v>170</v>
      </c>
      <c r="AU194" s="188" t="s">
        <v>89</v>
      </c>
      <c r="AV194" s="11" t="s">
        <v>89</v>
      </c>
      <c r="AW194" s="11" t="s">
        <v>35</v>
      </c>
      <c r="AX194" s="11" t="s">
        <v>80</v>
      </c>
      <c r="AY194" s="188" t="s">
        <v>159</v>
      </c>
    </row>
    <row r="195" spans="2:65" s="1" customFormat="1" ht="38.25" customHeight="1">
      <c r="B195" s="170"/>
      <c r="C195" s="171" t="s">
        <v>294</v>
      </c>
      <c r="D195" s="171" t="s">
        <v>161</v>
      </c>
      <c r="E195" s="172" t="s">
        <v>295</v>
      </c>
      <c r="F195" s="173" t="s">
        <v>296</v>
      </c>
      <c r="G195" s="174" t="s">
        <v>201</v>
      </c>
      <c r="H195" s="175">
        <v>130.69999999999999</v>
      </c>
      <c r="I195" s="176"/>
      <c r="J195" s="177">
        <f>ROUND(I195*H195,2)</f>
        <v>0</v>
      </c>
      <c r="K195" s="173" t="s">
        <v>165</v>
      </c>
      <c r="L195" s="41"/>
      <c r="M195" s="178" t="s">
        <v>5</v>
      </c>
      <c r="N195" s="179" t="s">
        <v>44</v>
      </c>
      <c r="O195" s="42"/>
      <c r="P195" s="180">
        <f>O195*H195</f>
        <v>0</v>
      </c>
      <c r="Q195" s="180">
        <v>1.8380000000000001E-2</v>
      </c>
      <c r="R195" s="180">
        <f>Q195*H195</f>
        <v>2.402266</v>
      </c>
      <c r="S195" s="180">
        <v>0</v>
      </c>
      <c r="T195" s="181">
        <f>S195*H195</f>
        <v>0</v>
      </c>
      <c r="AR195" s="24" t="s">
        <v>166</v>
      </c>
      <c r="AT195" s="24" t="s">
        <v>161</v>
      </c>
      <c r="AU195" s="24" t="s">
        <v>89</v>
      </c>
      <c r="AY195" s="24" t="s">
        <v>159</v>
      </c>
      <c r="BE195" s="182">
        <f>IF(N195="základní",J195,0)</f>
        <v>0</v>
      </c>
      <c r="BF195" s="182">
        <f>IF(N195="snížená",J195,0)</f>
        <v>0</v>
      </c>
      <c r="BG195" s="182">
        <f>IF(N195="zákl. přenesená",J195,0)</f>
        <v>0</v>
      </c>
      <c r="BH195" s="182">
        <f>IF(N195="sníž. přenesená",J195,0)</f>
        <v>0</v>
      </c>
      <c r="BI195" s="182">
        <f>IF(N195="nulová",J195,0)</f>
        <v>0</v>
      </c>
      <c r="BJ195" s="24" t="s">
        <v>89</v>
      </c>
      <c r="BK195" s="182">
        <f>ROUND(I195*H195,2)</f>
        <v>0</v>
      </c>
      <c r="BL195" s="24" t="s">
        <v>166</v>
      </c>
      <c r="BM195" s="24" t="s">
        <v>297</v>
      </c>
    </row>
    <row r="196" spans="2:65" s="1" customFormat="1" ht="67.5">
      <c r="B196" s="41"/>
      <c r="D196" s="183" t="s">
        <v>168</v>
      </c>
      <c r="F196" s="184" t="s">
        <v>298</v>
      </c>
      <c r="I196" s="185"/>
      <c r="L196" s="41"/>
      <c r="M196" s="186"/>
      <c r="N196" s="42"/>
      <c r="O196" s="42"/>
      <c r="P196" s="42"/>
      <c r="Q196" s="42"/>
      <c r="R196" s="42"/>
      <c r="S196" s="42"/>
      <c r="T196" s="70"/>
      <c r="AT196" s="24" t="s">
        <v>168</v>
      </c>
      <c r="AU196" s="24" t="s">
        <v>89</v>
      </c>
    </row>
    <row r="197" spans="2:65" s="11" customFormat="1">
      <c r="B197" s="187"/>
      <c r="D197" s="183" t="s">
        <v>170</v>
      </c>
      <c r="E197" s="188" t="s">
        <v>5</v>
      </c>
      <c r="F197" s="189" t="s">
        <v>90</v>
      </c>
      <c r="H197" s="190">
        <v>130.69999999999999</v>
      </c>
      <c r="I197" s="191"/>
      <c r="L197" s="187"/>
      <c r="M197" s="192"/>
      <c r="N197" s="193"/>
      <c r="O197" s="193"/>
      <c r="P197" s="193"/>
      <c r="Q197" s="193"/>
      <c r="R197" s="193"/>
      <c r="S197" s="193"/>
      <c r="T197" s="194"/>
      <c r="AT197" s="188" t="s">
        <v>170</v>
      </c>
      <c r="AU197" s="188" t="s">
        <v>89</v>
      </c>
      <c r="AV197" s="11" t="s">
        <v>89</v>
      </c>
      <c r="AW197" s="11" t="s">
        <v>35</v>
      </c>
      <c r="AX197" s="11" t="s">
        <v>80</v>
      </c>
      <c r="AY197" s="188" t="s">
        <v>159</v>
      </c>
    </row>
    <row r="198" spans="2:65" s="1" customFormat="1" ht="25.5" customHeight="1">
      <c r="B198" s="170"/>
      <c r="C198" s="171" t="s">
        <v>299</v>
      </c>
      <c r="D198" s="171" t="s">
        <v>161</v>
      </c>
      <c r="E198" s="172" t="s">
        <v>300</v>
      </c>
      <c r="F198" s="173" t="s">
        <v>301</v>
      </c>
      <c r="G198" s="174" t="s">
        <v>201</v>
      </c>
      <c r="H198" s="175">
        <v>165.107</v>
      </c>
      <c r="I198" s="176"/>
      <c r="J198" s="177">
        <f>ROUND(I198*H198,2)</f>
        <v>0</v>
      </c>
      <c r="K198" s="173" t="s">
        <v>165</v>
      </c>
      <c r="L198" s="41"/>
      <c r="M198" s="178" t="s">
        <v>5</v>
      </c>
      <c r="N198" s="179" t="s">
        <v>44</v>
      </c>
      <c r="O198" s="42"/>
      <c r="P198" s="180">
        <f>O198*H198</f>
        <v>0</v>
      </c>
      <c r="Q198" s="180">
        <v>2.5999999999999998E-4</v>
      </c>
      <c r="R198" s="180">
        <f>Q198*H198</f>
        <v>4.2927819999999998E-2</v>
      </c>
      <c r="S198" s="180">
        <v>0</v>
      </c>
      <c r="T198" s="181">
        <f>S198*H198</f>
        <v>0</v>
      </c>
      <c r="AR198" s="24" t="s">
        <v>166</v>
      </c>
      <c r="AT198" s="24" t="s">
        <v>161</v>
      </c>
      <c r="AU198" s="24" t="s">
        <v>89</v>
      </c>
      <c r="AY198" s="24" t="s">
        <v>159</v>
      </c>
      <c r="BE198" s="182">
        <f>IF(N198="základní",J198,0)</f>
        <v>0</v>
      </c>
      <c r="BF198" s="182">
        <f>IF(N198="snížená",J198,0)</f>
        <v>0</v>
      </c>
      <c r="BG198" s="182">
        <f>IF(N198="zákl. přenesená",J198,0)</f>
        <v>0</v>
      </c>
      <c r="BH198" s="182">
        <f>IF(N198="sníž. přenesená",J198,0)</f>
        <v>0</v>
      </c>
      <c r="BI198" s="182">
        <f>IF(N198="nulová",J198,0)</f>
        <v>0</v>
      </c>
      <c r="BJ198" s="24" t="s">
        <v>89</v>
      </c>
      <c r="BK198" s="182">
        <f>ROUND(I198*H198,2)</f>
        <v>0</v>
      </c>
      <c r="BL198" s="24" t="s">
        <v>166</v>
      </c>
      <c r="BM198" s="24" t="s">
        <v>302</v>
      </c>
    </row>
    <row r="199" spans="2:65" s="11" customFormat="1">
      <c r="B199" s="187"/>
      <c r="D199" s="183" t="s">
        <v>170</v>
      </c>
      <c r="E199" s="188" t="s">
        <v>5</v>
      </c>
      <c r="F199" s="189" t="s">
        <v>93</v>
      </c>
      <c r="H199" s="190">
        <v>165.107</v>
      </c>
      <c r="I199" s="191"/>
      <c r="L199" s="187"/>
      <c r="M199" s="192"/>
      <c r="N199" s="193"/>
      <c r="O199" s="193"/>
      <c r="P199" s="193"/>
      <c r="Q199" s="193"/>
      <c r="R199" s="193"/>
      <c r="S199" s="193"/>
      <c r="T199" s="194"/>
      <c r="AT199" s="188" t="s">
        <v>170</v>
      </c>
      <c r="AU199" s="188" t="s">
        <v>89</v>
      </c>
      <c r="AV199" s="11" t="s">
        <v>89</v>
      </c>
      <c r="AW199" s="11" t="s">
        <v>35</v>
      </c>
      <c r="AX199" s="11" t="s">
        <v>80</v>
      </c>
      <c r="AY199" s="188" t="s">
        <v>159</v>
      </c>
    </row>
    <row r="200" spans="2:65" s="1" customFormat="1" ht="16.5" customHeight="1">
      <c r="B200" s="170"/>
      <c r="C200" s="171" t="s">
        <v>303</v>
      </c>
      <c r="D200" s="171" t="s">
        <v>161</v>
      </c>
      <c r="E200" s="172" t="s">
        <v>304</v>
      </c>
      <c r="F200" s="173" t="s">
        <v>305</v>
      </c>
      <c r="G200" s="174" t="s">
        <v>201</v>
      </c>
      <c r="H200" s="175">
        <v>43.5</v>
      </c>
      <c r="I200" s="176"/>
      <c r="J200" s="177">
        <f>ROUND(I200*H200,2)</f>
        <v>0</v>
      </c>
      <c r="K200" s="173" t="s">
        <v>165</v>
      </c>
      <c r="L200" s="41"/>
      <c r="M200" s="178" t="s">
        <v>5</v>
      </c>
      <c r="N200" s="179" t="s">
        <v>44</v>
      </c>
      <c r="O200" s="42"/>
      <c r="P200" s="180">
        <f>O200*H200</f>
        <v>0</v>
      </c>
      <c r="Q200" s="180">
        <v>0.04</v>
      </c>
      <c r="R200" s="180">
        <f>Q200*H200</f>
        <v>1.74</v>
      </c>
      <c r="S200" s="180">
        <v>0</v>
      </c>
      <c r="T200" s="181">
        <f>S200*H200</f>
        <v>0</v>
      </c>
      <c r="AR200" s="24" t="s">
        <v>166</v>
      </c>
      <c r="AT200" s="24" t="s">
        <v>161</v>
      </c>
      <c r="AU200" s="24" t="s">
        <v>89</v>
      </c>
      <c r="AY200" s="24" t="s">
        <v>159</v>
      </c>
      <c r="BE200" s="182">
        <f>IF(N200="základní",J200,0)</f>
        <v>0</v>
      </c>
      <c r="BF200" s="182">
        <f>IF(N200="snížená",J200,0)</f>
        <v>0</v>
      </c>
      <c r="BG200" s="182">
        <f>IF(N200="zákl. přenesená",J200,0)</f>
        <v>0</v>
      </c>
      <c r="BH200" s="182">
        <f>IF(N200="sníž. přenesená",J200,0)</f>
        <v>0</v>
      </c>
      <c r="BI200" s="182">
        <f>IF(N200="nulová",J200,0)</f>
        <v>0</v>
      </c>
      <c r="BJ200" s="24" t="s">
        <v>89</v>
      </c>
      <c r="BK200" s="182">
        <f>ROUND(I200*H200,2)</f>
        <v>0</v>
      </c>
      <c r="BL200" s="24" t="s">
        <v>166</v>
      </c>
      <c r="BM200" s="24" t="s">
        <v>306</v>
      </c>
    </row>
    <row r="201" spans="2:65" s="1" customFormat="1" ht="40.5">
      <c r="B201" s="41"/>
      <c r="D201" s="183" t="s">
        <v>168</v>
      </c>
      <c r="F201" s="184" t="s">
        <v>307</v>
      </c>
      <c r="I201" s="185"/>
      <c r="L201" s="41"/>
      <c r="M201" s="186"/>
      <c r="N201" s="42"/>
      <c r="O201" s="42"/>
      <c r="P201" s="42"/>
      <c r="Q201" s="42"/>
      <c r="R201" s="42"/>
      <c r="S201" s="42"/>
      <c r="T201" s="70"/>
      <c r="AT201" s="24" t="s">
        <v>168</v>
      </c>
      <c r="AU201" s="24" t="s">
        <v>89</v>
      </c>
    </row>
    <row r="202" spans="2:65" s="11" customFormat="1">
      <c r="B202" s="187"/>
      <c r="D202" s="183" t="s">
        <v>170</v>
      </c>
      <c r="E202" s="188" t="s">
        <v>5</v>
      </c>
      <c r="F202" s="189" t="s">
        <v>308</v>
      </c>
      <c r="H202" s="190">
        <v>43.5</v>
      </c>
      <c r="I202" s="191"/>
      <c r="L202" s="187"/>
      <c r="M202" s="192"/>
      <c r="N202" s="193"/>
      <c r="O202" s="193"/>
      <c r="P202" s="193"/>
      <c r="Q202" s="193"/>
      <c r="R202" s="193"/>
      <c r="S202" s="193"/>
      <c r="T202" s="194"/>
      <c r="AT202" s="188" t="s">
        <v>170</v>
      </c>
      <c r="AU202" s="188" t="s">
        <v>89</v>
      </c>
      <c r="AV202" s="11" t="s">
        <v>89</v>
      </c>
      <c r="AW202" s="11" t="s">
        <v>35</v>
      </c>
      <c r="AX202" s="11" t="s">
        <v>80</v>
      </c>
      <c r="AY202" s="188" t="s">
        <v>159</v>
      </c>
    </row>
    <row r="203" spans="2:65" s="1" customFormat="1" ht="38.25" customHeight="1">
      <c r="B203" s="170"/>
      <c r="C203" s="171" t="s">
        <v>309</v>
      </c>
      <c r="D203" s="171" t="s">
        <v>161</v>
      </c>
      <c r="E203" s="172" t="s">
        <v>310</v>
      </c>
      <c r="F203" s="173" t="s">
        <v>311</v>
      </c>
      <c r="G203" s="174" t="s">
        <v>201</v>
      </c>
      <c r="H203" s="175">
        <v>495.608</v>
      </c>
      <c r="I203" s="176"/>
      <c r="J203" s="177">
        <f>ROUND(I203*H203,2)</f>
        <v>0</v>
      </c>
      <c r="K203" s="173" t="s">
        <v>165</v>
      </c>
      <c r="L203" s="41"/>
      <c r="M203" s="178" t="s">
        <v>5</v>
      </c>
      <c r="N203" s="179" t="s">
        <v>44</v>
      </c>
      <c r="O203" s="42"/>
      <c r="P203" s="180">
        <f>O203*H203</f>
        <v>0</v>
      </c>
      <c r="Q203" s="180">
        <v>1.8380000000000001E-2</v>
      </c>
      <c r="R203" s="180">
        <f>Q203*H203</f>
        <v>9.10927504</v>
      </c>
      <c r="S203" s="180">
        <v>0</v>
      </c>
      <c r="T203" s="181">
        <f>S203*H203</f>
        <v>0</v>
      </c>
      <c r="AR203" s="24" t="s">
        <v>166</v>
      </c>
      <c r="AT203" s="24" t="s">
        <v>161</v>
      </c>
      <c r="AU203" s="24" t="s">
        <v>89</v>
      </c>
      <c r="AY203" s="24" t="s">
        <v>159</v>
      </c>
      <c r="BE203" s="182">
        <f>IF(N203="základní",J203,0)</f>
        <v>0</v>
      </c>
      <c r="BF203" s="182">
        <f>IF(N203="snížená",J203,0)</f>
        <v>0</v>
      </c>
      <c r="BG203" s="182">
        <f>IF(N203="zákl. přenesená",J203,0)</f>
        <v>0</v>
      </c>
      <c r="BH203" s="182">
        <f>IF(N203="sníž. přenesená",J203,0)</f>
        <v>0</v>
      </c>
      <c r="BI203" s="182">
        <f>IF(N203="nulová",J203,0)</f>
        <v>0</v>
      </c>
      <c r="BJ203" s="24" t="s">
        <v>89</v>
      </c>
      <c r="BK203" s="182">
        <f>ROUND(I203*H203,2)</f>
        <v>0</v>
      </c>
      <c r="BL203" s="24" t="s">
        <v>166</v>
      </c>
      <c r="BM203" s="24" t="s">
        <v>312</v>
      </c>
    </row>
    <row r="204" spans="2:65" s="1" customFormat="1" ht="67.5">
      <c r="B204" s="41"/>
      <c r="D204" s="183" t="s">
        <v>168</v>
      </c>
      <c r="F204" s="184" t="s">
        <v>298</v>
      </c>
      <c r="I204" s="185"/>
      <c r="L204" s="41"/>
      <c r="M204" s="186"/>
      <c r="N204" s="42"/>
      <c r="O204" s="42"/>
      <c r="P204" s="42"/>
      <c r="Q204" s="42"/>
      <c r="R204" s="42"/>
      <c r="S204" s="42"/>
      <c r="T204" s="70"/>
      <c r="AT204" s="24" t="s">
        <v>168</v>
      </c>
      <c r="AU204" s="24" t="s">
        <v>89</v>
      </c>
    </row>
    <row r="205" spans="2:65" s="11" customFormat="1">
      <c r="B205" s="187"/>
      <c r="D205" s="183" t="s">
        <v>170</v>
      </c>
      <c r="E205" s="188" t="s">
        <v>5</v>
      </c>
      <c r="F205" s="189" t="s">
        <v>93</v>
      </c>
      <c r="H205" s="190">
        <v>165.107</v>
      </c>
      <c r="I205" s="191"/>
      <c r="L205" s="187"/>
      <c r="M205" s="192"/>
      <c r="N205" s="193"/>
      <c r="O205" s="193"/>
      <c r="P205" s="193"/>
      <c r="Q205" s="193"/>
      <c r="R205" s="193"/>
      <c r="S205" s="193"/>
      <c r="T205" s="194"/>
      <c r="AT205" s="188" t="s">
        <v>170</v>
      </c>
      <c r="AU205" s="188" t="s">
        <v>89</v>
      </c>
      <c r="AV205" s="11" t="s">
        <v>89</v>
      </c>
      <c r="AW205" s="11" t="s">
        <v>35</v>
      </c>
      <c r="AX205" s="11" t="s">
        <v>72</v>
      </c>
      <c r="AY205" s="188" t="s">
        <v>159</v>
      </c>
    </row>
    <row r="206" spans="2:65" s="14" customFormat="1">
      <c r="B206" s="220"/>
      <c r="D206" s="183" t="s">
        <v>170</v>
      </c>
      <c r="E206" s="221" t="s">
        <v>5</v>
      </c>
      <c r="F206" s="222" t="s">
        <v>313</v>
      </c>
      <c r="H206" s="223">
        <v>165.107</v>
      </c>
      <c r="I206" s="224"/>
      <c r="L206" s="220"/>
      <c r="M206" s="225"/>
      <c r="N206" s="226"/>
      <c r="O206" s="226"/>
      <c r="P206" s="226"/>
      <c r="Q206" s="226"/>
      <c r="R206" s="226"/>
      <c r="S206" s="226"/>
      <c r="T206" s="227"/>
      <c r="AT206" s="221" t="s">
        <v>170</v>
      </c>
      <c r="AU206" s="221" t="s">
        <v>89</v>
      </c>
      <c r="AV206" s="14" t="s">
        <v>177</v>
      </c>
      <c r="AW206" s="14" t="s">
        <v>35</v>
      </c>
      <c r="AX206" s="14" t="s">
        <v>72</v>
      </c>
      <c r="AY206" s="221" t="s">
        <v>159</v>
      </c>
    </row>
    <row r="207" spans="2:65" s="13" customFormat="1">
      <c r="B207" s="213"/>
      <c r="D207" s="183" t="s">
        <v>170</v>
      </c>
      <c r="E207" s="214" t="s">
        <v>5</v>
      </c>
      <c r="F207" s="215" t="s">
        <v>314</v>
      </c>
      <c r="H207" s="214" t="s">
        <v>5</v>
      </c>
      <c r="I207" s="216"/>
      <c r="L207" s="213"/>
      <c r="M207" s="217"/>
      <c r="N207" s="218"/>
      <c r="O207" s="218"/>
      <c r="P207" s="218"/>
      <c r="Q207" s="218"/>
      <c r="R207" s="218"/>
      <c r="S207" s="218"/>
      <c r="T207" s="219"/>
      <c r="AT207" s="214" t="s">
        <v>170</v>
      </c>
      <c r="AU207" s="214" t="s">
        <v>89</v>
      </c>
      <c r="AV207" s="13" t="s">
        <v>80</v>
      </c>
      <c r="AW207" s="13" t="s">
        <v>35</v>
      </c>
      <c r="AX207" s="13" t="s">
        <v>72</v>
      </c>
      <c r="AY207" s="214" t="s">
        <v>159</v>
      </c>
    </row>
    <row r="208" spans="2:65" s="11" customFormat="1">
      <c r="B208" s="187"/>
      <c r="D208" s="183" t="s">
        <v>170</v>
      </c>
      <c r="E208" s="188" t="s">
        <v>5</v>
      </c>
      <c r="F208" s="189" t="s">
        <v>315</v>
      </c>
      <c r="H208" s="190">
        <v>91.494</v>
      </c>
      <c r="I208" s="191"/>
      <c r="L208" s="187"/>
      <c r="M208" s="192"/>
      <c r="N208" s="193"/>
      <c r="O208" s="193"/>
      <c r="P208" s="193"/>
      <c r="Q208" s="193"/>
      <c r="R208" s="193"/>
      <c r="S208" s="193"/>
      <c r="T208" s="194"/>
      <c r="AT208" s="188" t="s">
        <v>170</v>
      </c>
      <c r="AU208" s="188" t="s">
        <v>89</v>
      </c>
      <c r="AV208" s="11" t="s">
        <v>89</v>
      </c>
      <c r="AW208" s="11" t="s">
        <v>35</v>
      </c>
      <c r="AX208" s="11" t="s">
        <v>72</v>
      </c>
      <c r="AY208" s="188" t="s">
        <v>159</v>
      </c>
    </row>
    <row r="209" spans="2:65" s="11" customFormat="1">
      <c r="B209" s="187"/>
      <c r="D209" s="183" t="s">
        <v>170</v>
      </c>
      <c r="E209" s="188" t="s">
        <v>5</v>
      </c>
      <c r="F209" s="189" t="s">
        <v>316</v>
      </c>
      <c r="H209" s="190">
        <v>5.931</v>
      </c>
      <c r="I209" s="191"/>
      <c r="L209" s="187"/>
      <c r="M209" s="192"/>
      <c r="N209" s="193"/>
      <c r="O209" s="193"/>
      <c r="P209" s="193"/>
      <c r="Q209" s="193"/>
      <c r="R209" s="193"/>
      <c r="S209" s="193"/>
      <c r="T209" s="194"/>
      <c r="AT209" s="188" t="s">
        <v>170</v>
      </c>
      <c r="AU209" s="188" t="s">
        <v>89</v>
      </c>
      <c r="AV209" s="11" t="s">
        <v>89</v>
      </c>
      <c r="AW209" s="11" t="s">
        <v>35</v>
      </c>
      <c r="AX209" s="11" t="s">
        <v>72</v>
      </c>
      <c r="AY209" s="188" t="s">
        <v>159</v>
      </c>
    </row>
    <row r="210" spans="2:65" s="11" customFormat="1">
      <c r="B210" s="187"/>
      <c r="D210" s="183" t="s">
        <v>170</v>
      </c>
      <c r="E210" s="188" t="s">
        <v>5</v>
      </c>
      <c r="F210" s="189" t="s">
        <v>317</v>
      </c>
      <c r="H210" s="190">
        <v>47.804000000000002</v>
      </c>
      <c r="I210" s="191"/>
      <c r="L210" s="187"/>
      <c r="M210" s="192"/>
      <c r="N210" s="193"/>
      <c r="O210" s="193"/>
      <c r="P210" s="193"/>
      <c r="Q210" s="193"/>
      <c r="R210" s="193"/>
      <c r="S210" s="193"/>
      <c r="T210" s="194"/>
      <c r="AT210" s="188" t="s">
        <v>170</v>
      </c>
      <c r="AU210" s="188" t="s">
        <v>89</v>
      </c>
      <c r="AV210" s="11" t="s">
        <v>89</v>
      </c>
      <c r="AW210" s="11" t="s">
        <v>35</v>
      </c>
      <c r="AX210" s="11" t="s">
        <v>72</v>
      </c>
      <c r="AY210" s="188" t="s">
        <v>159</v>
      </c>
    </row>
    <row r="211" spans="2:65" s="11" customFormat="1">
      <c r="B211" s="187"/>
      <c r="D211" s="183" t="s">
        <v>170</v>
      </c>
      <c r="E211" s="188" t="s">
        <v>5</v>
      </c>
      <c r="F211" s="189" t="s">
        <v>318</v>
      </c>
      <c r="H211" s="190">
        <v>21.454000000000001</v>
      </c>
      <c r="I211" s="191"/>
      <c r="L211" s="187"/>
      <c r="M211" s="192"/>
      <c r="N211" s="193"/>
      <c r="O211" s="193"/>
      <c r="P211" s="193"/>
      <c r="Q211" s="193"/>
      <c r="R211" s="193"/>
      <c r="S211" s="193"/>
      <c r="T211" s="194"/>
      <c r="AT211" s="188" t="s">
        <v>170</v>
      </c>
      <c r="AU211" s="188" t="s">
        <v>89</v>
      </c>
      <c r="AV211" s="11" t="s">
        <v>89</v>
      </c>
      <c r="AW211" s="11" t="s">
        <v>35</v>
      </c>
      <c r="AX211" s="11" t="s">
        <v>72</v>
      </c>
      <c r="AY211" s="188" t="s">
        <v>159</v>
      </c>
    </row>
    <row r="212" spans="2:65" s="11" customFormat="1">
      <c r="B212" s="187"/>
      <c r="D212" s="183" t="s">
        <v>170</v>
      </c>
      <c r="E212" s="188" t="s">
        <v>5</v>
      </c>
      <c r="F212" s="189" t="s">
        <v>319</v>
      </c>
      <c r="H212" s="190">
        <v>2.61</v>
      </c>
      <c r="I212" s="191"/>
      <c r="L212" s="187"/>
      <c r="M212" s="192"/>
      <c r="N212" s="193"/>
      <c r="O212" s="193"/>
      <c r="P212" s="193"/>
      <c r="Q212" s="193"/>
      <c r="R212" s="193"/>
      <c r="S212" s="193"/>
      <c r="T212" s="194"/>
      <c r="AT212" s="188" t="s">
        <v>170</v>
      </c>
      <c r="AU212" s="188" t="s">
        <v>89</v>
      </c>
      <c r="AV212" s="11" t="s">
        <v>89</v>
      </c>
      <c r="AW212" s="11" t="s">
        <v>35</v>
      </c>
      <c r="AX212" s="11" t="s">
        <v>72</v>
      </c>
      <c r="AY212" s="188" t="s">
        <v>159</v>
      </c>
    </row>
    <row r="213" spans="2:65" s="11" customFormat="1">
      <c r="B213" s="187"/>
      <c r="D213" s="183" t="s">
        <v>170</v>
      </c>
      <c r="E213" s="188" t="s">
        <v>5</v>
      </c>
      <c r="F213" s="189" t="s">
        <v>320</v>
      </c>
      <c r="H213" s="190">
        <v>2.61</v>
      </c>
      <c r="I213" s="191"/>
      <c r="L213" s="187"/>
      <c r="M213" s="192"/>
      <c r="N213" s="193"/>
      <c r="O213" s="193"/>
      <c r="P213" s="193"/>
      <c r="Q213" s="193"/>
      <c r="R213" s="193"/>
      <c r="S213" s="193"/>
      <c r="T213" s="194"/>
      <c r="AT213" s="188" t="s">
        <v>170</v>
      </c>
      <c r="AU213" s="188" t="s">
        <v>89</v>
      </c>
      <c r="AV213" s="11" t="s">
        <v>89</v>
      </c>
      <c r="AW213" s="11" t="s">
        <v>35</v>
      </c>
      <c r="AX213" s="11" t="s">
        <v>72</v>
      </c>
      <c r="AY213" s="188" t="s">
        <v>159</v>
      </c>
    </row>
    <row r="214" spans="2:65" s="11" customFormat="1">
      <c r="B214" s="187"/>
      <c r="D214" s="183" t="s">
        <v>170</v>
      </c>
      <c r="E214" s="188" t="s">
        <v>5</v>
      </c>
      <c r="F214" s="189" t="s">
        <v>321</v>
      </c>
      <c r="H214" s="190">
        <v>8.859</v>
      </c>
      <c r="I214" s="191"/>
      <c r="L214" s="187"/>
      <c r="M214" s="192"/>
      <c r="N214" s="193"/>
      <c r="O214" s="193"/>
      <c r="P214" s="193"/>
      <c r="Q214" s="193"/>
      <c r="R214" s="193"/>
      <c r="S214" s="193"/>
      <c r="T214" s="194"/>
      <c r="AT214" s="188" t="s">
        <v>170</v>
      </c>
      <c r="AU214" s="188" t="s">
        <v>89</v>
      </c>
      <c r="AV214" s="11" t="s">
        <v>89</v>
      </c>
      <c r="AW214" s="11" t="s">
        <v>35</v>
      </c>
      <c r="AX214" s="11" t="s">
        <v>72</v>
      </c>
      <c r="AY214" s="188" t="s">
        <v>159</v>
      </c>
    </row>
    <row r="215" spans="2:65" s="11" customFormat="1">
      <c r="B215" s="187"/>
      <c r="D215" s="183" t="s">
        <v>170</v>
      </c>
      <c r="E215" s="188" t="s">
        <v>5</v>
      </c>
      <c r="F215" s="189" t="s">
        <v>322</v>
      </c>
      <c r="H215" s="190">
        <v>42.911999999999999</v>
      </c>
      <c r="I215" s="191"/>
      <c r="L215" s="187"/>
      <c r="M215" s="192"/>
      <c r="N215" s="193"/>
      <c r="O215" s="193"/>
      <c r="P215" s="193"/>
      <c r="Q215" s="193"/>
      <c r="R215" s="193"/>
      <c r="S215" s="193"/>
      <c r="T215" s="194"/>
      <c r="AT215" s="188" t="s">
        <v>170</v>
      </c>
      <c r="AU215" s="188" t="s">
        <v>89</v>
      </c>
      <c r="AV215" s="11" t="s">
        <v>89</v>
      </c>
      <c r="AW215" s="11" t="s">
        <v>35</v>
      </c>
      <c r="AX215" s="11" t="s">
        <v>72</v>
      </c>
      <c r="AY215" s="188" t="s">
        <v>159</v>
      </c>
    </row>
    <row r="216" spans="2:65" s="11" customFormat="1">
      <c r="B216" s="187"/>
      <c r="D216" s="183" t="s">
        <v>170</v>
      </c>
      <c r="E216" s="188" t="s">
        <v>5</v>
      </c>
      <c r="F216" s="189" t="s">
        <v>323</v>
      </c>
      <c r="H216" s="190">
        <v>8.8089999999999993</v>
      </c>
      <c r="I216" s="191"/>
      <c r="L216" s="187"/>
      <c r="M216" s="192"/>
      <c r="N216" s="193"/>
      <c r="O216" s="193"/>
      <c r="P216" s="193"/>
      <c r="Q216" s="193"/>
      <c r="R216" s="193"/>
      <c r="S216" s="193"/>
      <c r="T216" s="194"/>
      <c r="AT216" s="188" t="s">
        <v>170</v>
      </c>
      <c r="AU216" s="188" t="s">
        <v>89</v>
      </c>
      <c r="AV216" s="11" t="s">
        <v>89</v>
      </c>
      <c r="AW216" s="11" t="s">
        <v>35</v>
      </c>
      <c r="AX216" s="11" t="s">
        <v>72</v>
      </c>
      <c r="AY216" s="188" t="s">
        <v>159</v>
      </c>
    </row>
    <row r="217" spans="2:65" s="11" customFormat="1">
      <c r="B217" s="187"/>
      <c r="D217" s="183" t="s">
        <v>170</v>
      </c>
      <c r="E217" s="188" t="s">
        <v>5</v>
      </c>
      <c r="F217" s="189" t="s">
        <v>324</v>
      </c>
      <c r="H217" s="190">
        <v>20.670999999999999</v>
      </c>
      <c r="I217" s="191"/>
      <c r="L217" s="187"/>
      <c r="M217" s="192"/>
      <c r="N217" s="193"/>
      <c r="O217" s="193"/>
      <c r="P217" s="193"/>
      <c r="Q217" s="193"/>
      <c r="R217" s="193"/>
      <c r="S217" s="193"/>
      <c r="T217" s="194"/>
      <c r="AT217" s="188" t="s">
        <v>170</v>
      </c>
      <c r="AU217" s="188" t="s">
        <v>89</v>
      </c>
      <c r="AV217" s="11" t="s">
        <v>89</v>
      </c>
      <c r="AW217" s="11" t="s">
        <v>35</v>
      </c>
      <c r="AX217" s="11" t="s">
        <v>72</v>
      </c>
      <c r="AY217" s="188" t="s">
        <v>159</v>
      </c>
    </row>
    <row r="218" spans="2:65" s="11" customFormat="1">
      <c r="B218" s="187"/>
      <c r="D218" s="183" t="s">
        <v>170</v>
      </c>
      <c r="E218" s="188" t="s">
        <v>5</v>
      </c>
      <c r="F218" s="189" t="s">
        <v>325</v>
      </c>
      <c r="H218" s="190">
        <v>35.323</v>
      </c>
      <c r="I218" s="191"/>
      <c r="L218" s="187"/>
      <c r="M218" s="192"/>
      <c r="N218" s="193"/>
      <c r="O218" s="193"/>
      <c r="P218" s="193"/>
      <c r="Q218" s="193"/>
      <c r="R218" s="193"/>
      <c r="S218" s="193"/>
      <c r="T218" s="194"/>
      <c r="AT218" s="188" t="s">
        <v>170</v>
      </c>
      <c r="AU218" s="188" t="s">
        <v>89</v>
      </c>
      <c r="AV218" s="11" t="s">
        <v>89</v>
      </c>
      <c r="AW218" s="11" t="s">
        <v>35</v>
      </c>
      <c r="AX218" s="11" t="s">
        <v>72</v>
      </c>
      <c r="AY218" s="188" t="s">
        <v>159</v>
      </c>
    </row>
    <row r="219" spans="2:65" s="11" customFormat="1">
      <c r="B219" s="187"/>
      <c r="D219" s="183" t="s">
        <v>170</v>
      </c>
      <c r="E219" s="188" t="s">
        <v>5</v>
      </c>
      <c r="F219" s="189" t="s">
        <v>326</v>
      </c>
      <c r="H219" s="190">
        <v>42.024000000000001</v>
      </c>
      <c r="I219" s="191"/>
      <c r="L219" s="187"/>
      <c r="M219" s="192"/>
      <c r="N219" s="193"/>
      <c r="O219" s="193"/>
      <c r="P219" s="193"/>
      <c r="Q219" s="193"/>
      <c r="R219" s="193"/>
      <c r="S219" s="193"/>
      <c r="T219" s="194"/>
      <c r="AT219" s="188" t="s">
        <v>170</v>
      </c>
      <c r="AU219" s="188" t="s">
        <v>89</v>
      </c>
      <c r="AV219" s="11" t="s">
        <v>89</v>
      </c>
      <c r="AW219" s="11" t="s">
        <v>35</v>
      </c>
      <c r="AX219" s="11" t="s">
        <v>72</v>
      </c>
      <c r="AY219" s="188" t="s">
        <v>159</v>
      </c>
    </row>
    <row r="220" spans="2:65" s="14" customFormat="1">
      <c r="B220" s="220"/>
      <c r="D220" s="183" t="s">
        <v>170</v>
      </c>
      <c r="E220" s="221" t="s">
        <v>5</v>
      </c>
      <c r="F220" s="222" t="s">
        <v>313</v>
      </c>
      <c r="H220" s="223">
        <v>330.50099999999998</v>
      </c>
      <c r="I220" s="224"/>
      <c r="L220" s="220"/>
      <c r="M220" s="225"/>
      <c r="N220" s="226"/>
      <c r="O220" s="226"/>
      <c r="P220" s="226"/>
      <c r="Q220" s="226"/>
      <c r="R220" s="226"/>
      <c r="S220" s="226"/>
      <c r="T220" s="227"/>
      <c r="AT220" s="221" t="s">
        <v>170</v>
      </c>
      <c r="AU220" s="221" t="s">
        <v>89</v>
      </c>
      <c r="AV220" s="14" t="s">
        <v>177</v>
      </c>
      <c r="AW220" s="14" t="s">
        <v>35</v>
      </c>
      <c r="AX220" s="14" t="s">
        <v>72</v>
      </c>
      <c r="AY220" s="221" t="s">
        <v>159</v>
      </c>
    </row>
    <row r="221" spans="2:65" s="12" customFormat="1">
      <c r="B221" s="195"/>
      <c r="D221" s="183" t="s">
        <v>170</v>
      </c>
      <c r="E221" s="196" t="s">
        <v>5</v>
      </c>
      <c r="F221" s="197" t="s">
        <v>173</v>
      </c>
      <c r="H221" s="198">
        <v>495.608</v>
      </c>
      <c r="I221" s="199"/>
      <c r="L221" s="195"/>
      <c r="M221" s="200"/>
      <c r="N221" s="201"/>
      <c r="O221" s="201"/>
      <c r="P221" s="201"/>
      <c r="Q221" s="201"/>
      <c r="R221" s="201"/>
      <c r="S221" s="201"/>
      <c r="T221" s="202"/>
      <c r="AT221" s="196" t="s">
        <v>170</v>
      </c>
      <c r="AU221" s="196" t="s">
        <v>89</v>
      </c>
      <c r="AV221" s="12" t="s">
        <v>166</v>
      </c>
      <c r="AW221" s="12" t="s">
        <v>35</v>
      </c>
      <c r="AX221" s="12" t="s">
        <v>80</v>
      </c>
      <c r="AY221" s="196" t="s">
        <v>159</v>
      </c>
    </row>
    <row r="222" spans="2:65" s="1" customFormat="1" ht="16.5" customHeight="1">
      <c r="B222" s="170"/>
      <c r="C222" s="171" t="s">
        <v>327</v>
      </c>
      <c r="D222" s="171" t="s">
        <v>161</v>
      </c>
      <c r="E222" s="172" t="s">
        <v>328</v>
      </c>
      <c r="F222" s="173" t="s">
        <v>329</v>
      </c>
      <c r="G222" s="174" t="s">
        <v>201</v>
      </c>
      <c r="H222" s="175">
        <v>47.65</v>
      </c>
      <c r="I222" s="176"/>
      <c r="J222" s="177">
        <f>ROUND(I222*H222,2)</f>
        <v>0</v>
      </c>
      <c r="K222" s="173" t="s">
        <v>165</v>
      </c>
      <c r="L222" s="41"/>
      <c r="M222" s="178" t="s">
        <v>5</v>
      </c>
      <c r="N222" s="179" t="s">
        <v>44</v>
      </c>
      <c r="O222" s="42"/>
      <c r="P222" s="180">
        <f>O222*H222</f>
        <v>0</v>
      </c>
      <c r="Q222" s="180">
        <v>3.3579999999999999E-2</v>
      </c>
      <c r="R222" s="180">
        <f>Q222*H222</f>
        <v>1.6000869999999998</v>
      </c>
      <c r="S222" s="180">
        <v>0</v>
      </c>
      <c r="T222" s="181">
        <f>S222*H222</f>
        <v>0</v>
      </c>
      <c r="AR222" s="24" t="s">
        <v>166</v>
      </c>
      <c r="AT222" s="24" t="s">
        <v>161</v>
      </c>
      <c r="AU222" s="24" t="s">
        <v>89</v>
      </c>
      <c r="AY222" s="24" t="s">
        <v>159</v>
      </c>
      <c r="BE222" s="182">
        <f>IF(N222="základní",J222,0)</f>
        <v>0</v>
      </c>
      <c r="BF222" s="182">
        <f>IF(N222="snížená",J222,0)</f>
        <v>0</v>
      </c>
      <c r="BG222" s="182">
        <f>IF(N222="zákl. přenesená",J222,0)</f>
        <v>0</v>
      </c>
      <c r="BH222" s="182">
        <f>IF(N222="sníž. přenesená",J222,0)</f>
        <v>0</v>
      </c>
      <c r="BI222" s="182">
        <f>IF(N222="nulová",J222,0)</f>
        <v>0</v>
      </c>
      <c r="BJ222" s="24" t="s">
        <v>89</v>
      </c>
      <c r="BK222" s="182">
        <f>ROUND(I222*H222,2)</f>
        <v>0</v>
      </c>
      <c r="BL222" s="24" t="s">
        <v>166</v>
      </c>
      <c r="BM222" s="24" t="s">
        <v>330</v>
      </c>
    </row>
    <row r="223" spans="2:65" s="1" customFormat="1" ht="40.5">
      <c r="B223" s="41"/>
      <c r="D223" s="183" t="s">
        <v>168</v>
      </c>
      <c r="F223" s="184" t="s">
        <v>331</v>
      </c>
      <c r="I223" s="185"/>
      <c r="L223" s="41"/>
      <c r="M223" s="186"/>
      <c r="N223" s="42"/>
      <c r="O223" s="42"/>
      <c r="P223" s="42"/>
      <c r="Q223" s="42"/>
      <c r="R223" s="42"/>
      <c r="S223" s="42"/>
      <c r="T223" s="70"/>
      <c r="AT223" s="24" t="s">
        <v>168</v>
      </c>
      <c r="AU223" s="24" t="s">
        <v>89</v>
      </c>
    </row>
    <row r="224" spans="2:65" s="11" customFormat="1">
      <c r="B224" s="187"/>
      <c r="D224" s="183" t="s">
        <v>170</v>
      </c>
      <c r="E224" s="188" t="s">
        <v>5</v>
      </c>
      <c r="F224" s="189" t="s">
        <v>332</v>
      </c>
      <c r="H224" s="190">
        <v>1.32</v>
      </c>
      <c r="I224" s="191"/>
      <c r="L224" s="187"/>
      <c r="M224" s="192"/>
      <c r="N224" s="193"/>
      <c r="O224" s="193"/>
      <c r="P224" s="193"/>
      <c r="Q224" s="193"/>
      <c r="R224" s="193"/>
      <c r="S224" s="193"/>
      <c r="T224" s="194"/>
      <c r="AT224" s="188" t="s">
        <v>170</v>
      </c>
      <c r="AU224" s="188" t="s">
        <v>89</v>
      </c>
      <c r="AV224" s="11" t="s">
        <v>89</v>
      </c>
      <c r="AW224" s="11" t="s">
        <v>35</v>
      </c>
      <c r="AX224" s="11" t="s">
        <v>72</v>
      </c>
      <c r="AY224" s="188" t="s">
        <v>159</v>
      </c>
    </row>
    <row r="225" spans="2:65" s="11" customFormat="1">
      <c r="B225" s="187"/>
      <c r="D225" s="183" t="s">
        <v>170</v>
      </c>
      <c r="E225" s="188" t="s">
        <v>5</v>
      </c>
      <c r="F225" s="189" t="s">
        <v>333</v>
      </c>
      <c r="H225" s="190">
        <v>2.08</v>
      </c>
      <c r="I225" s="191"/>
      <c r="L225" s="187"/>
      <c r="M225" s="192"/>
      <c r="N225" s="193"/>
      <c r="O225" s="193"/>
      <c r="P225" s="193"/>
      <c r="Q225" s="193"/>
      <c r="R225" s="193"/>
      <c r="S225" s="193"/>
      <c r="T225" s="194"/>
      <c r="AT225" s="188" t="s">
        <v>170</v>
      </c>
      <c r="AU225" s="188" t="s">
        <v>89</v>
      </c>
      <c r="AV225" s="11" t="s">
        <v>89</v>
      </c>
      <c r="AW225" s="11" t="s">
        <v>35</v>
      </c>
      <c r="AX225" s="11" t="s">
        <v>72</v>
      </c>
      <c r="AY225" s="188" t="s">
        <v>159</v>
      </c>
    </row>
    <row r="226" spans="2:65" s="14" customFormat="1">
      <c r="B226" s="220"/>
      <c r="D226" s="183" t="s">
        <v>170</v>
      </c>
      <c r="E226" s="221" t="s">
        <v>5</v>
      </c>
      <c r="F226" s="222" t="s">
        <v>313</v>
      </c>
      <c r="H226" s="223">
        <v>3.4</v>
      </c>
      <c r="I226" s="224"/>
      <c r="L226" s="220"/>
      <c r="M226" s="225"/>
      <c r="N226" s="226"/>
      <c r="O226" s="226"/>
      <c r="P226" s="226"/>
      <c r="Q226" s="226"/>
      <c r="R226" s="226"/>
      <c r="S226" s="226"/>
      <c r="T226" s="227"/>
      <c r="AT226" s="221" t="s">
        <v>170</v>
      </c>
      <c r="AU226" s="221" t="s">
        <v>89</v>
      </c>
      <c r="AV226" s="14" t="s">
        <v>177</v>
      </c>
      <c r="AW226" s="14" t="s">
        <v>35</v>
      </c>
      <c r="AX226" s="14" t="s">
        <v>72</v>
      </c>
      <c r="AY226" s="221" t="s">
        <v>159</v>
      </c>
    </row>
    <row r="227" spans="2:65" s="11" customFormat="1">
      <c r="B227" s="187"/>
      <c r="D227" s="183" t="s">
        <v>170</v>
      </c>
      <c r="E227" s="188" t="s">
        <v>5</v>
      </c>
      <c r="F227" s="189" t="s">
        <v>334</v>
      </c>
      <c r="H227" s="190">
        <v>9.4</v>
      </c>
      <c r="I227" s="191"/>
      <c r="L227" s="187"/>
      <c r="M227" s="192"/>
      <c r="N227" s="193"/>
      <c r="O227" s="193"/>
      <c r="P227" s="193"/>
      <c r="Q227" s="193"/>
      <c r="R227" s="193"/>
      <c r="S227" s="193"/>
      <c r="T227" s="194"/>
      <c r="AT227" s="188" t="s">
        <v>170</v>
      </c>
      <c r="AU227" s="188" t="s">
        <v>89</v>
      </c>
      <c r="AV227" s="11" t="s">
        <v>89</v>
      </c>
      <c r="AW227" s="11" t="s">
        <v>35</v>
      </c>
      <c r="AX227" s="11" t="s">
        <v>72</v>
      </c>
      <c r="AY227" s="188" t="s">
        <v>159</v>
      </c>
    </row>
    <row r="228" spans="2:65" s="11" customFormat="1">
      <c r="B228" s="187"/>
      <c r="D228" s="183" t="s">
        <v>170</v>
      </c>
      <c r="E228" s="188" t="s">
        <v>5</v>
      </c>
      <c r="F228" s="189" t="s">
        <v>335</v>
      </c>
      <c r="H228" s="190">
        <v>2.1</v>
      </c>
      <c r="I228" s="191"/>
      <c r="L228" s="187"/>
      <c r="M228" s="192"/>
      <c r="N228" s="193"/>
      <c r="O228" s="193"/>
      <c r="P228" s="193"/>
      <c r="Q228" s="193"/>
      <c r="R228" s="193"/>
      <c r="S228" s="193"/>
      <c r="T228" s="194"/>
      <c r="AT228" s="188" t="s">
        <v>170</v>
      </c>
      <c r="AU228" s="188" t="s">
        <v>89</v>
      </c>
      <c r="AV228" s="11" t="s">
        <v>89</v>
      </c>
      <c r="AW228" s="11" t="s">
        <v>35</v>
      </c>
      <c r="AX228" s="11" t="s">
        <v>72</v>
      </c>
      <c r="AY228" s="188" t="s">
        <v>159</v>
      </c>
    </row>
    <row r="229" spans="2:65" s="11" customFormat="1">
      <c r="B229" s="187"/>
      <c r="D229" s="183" t="s">
        <v>170</v>
      </c>
      <c r="E229" s="188" t="s">
        <v>5</v>
      </c>
      <c r="F229" s="189" t="s">
        <v>336</v>
      </c>
      <c r="H229" s="190">
        <v>7.3</v>
      </c>
      <c r="I229" s="191"/>
      <c r="L229" s="187"/>
      <c r="M229" s="192"/>
      <c r="N229" s="193"/>
      <c r="O229" s="193"/>
      <c r="P229" s="193"/>
      <c r="Q229" s="193"/>
      <c r="R229" s="193"/>
      <c r="S229" s="193"/>
      <c r="T229" s="194"/>
      <c r="AT229" s="188" t="s">
        <v>170</v>
      </c>
      <c r="AU229" s="188" t="s">
        <v>89</v>
      </c>
      <c r="AV229" s="11" t="s">
        <v>89</v>
      </c>
      <c r="AW229" s="11" t="s">
        <v>35</v>
      </c>
      <c r="AX229" s="11" t="s">
        <v>72</v>
      </c>
      <c r="AY229" s="188" t="s">
        <v>159</v>
      </c>
    </row>
    <row r="230" spans="2:65" s="11" customFormat="1">
      <c r="B230" s="187"/>
      <c r="D230" s="183" t="s">
        <v>170</v>
      </c>
      <c r="E230" s="188" t="s">
        <v>5</v>
      </c>
      <c r="F230" s="189" t="s">
        <v>337</v>
      </c>
      <c r="H230" s="190">
        <v>4.62</v>
      </c>
      <c r="I230" s="191"/>
      <c r="L230" s="187"/>
      <c r="M230" s="192"/>
      <c r="N230" s="193"/>
      <c r="O230" s="193"/>
      <c r="P230" s="193"/>
      <c r="Q230" s="193"/>
      <c r="R230" s="193"/>
      <c r="S230" s="193"/>
      <c r="T230" s="194"/>
      <c r="AT230" s="188" t="s">
        <v>170</v>
      </c>
      <c r="AU230" s="188" t="s">
        <v>89</v>
      </c>
      <c r="AV230" s="11" t="s">
        <v>89</v>
      </c>
      <c r="AW230" s="11" t="s">
        <v>35</v>
      </c>
      <c r="AX230" s="11" t="s">
        <v>72</v>
      </c>
      <c r="AY230" s="188" t="s">
        <v>159</v>
      </c>
    </row>
    <row r="231" spans="2:65" s="11" customFormat="1">
      <c r="B231" s="187"/>
      <c r="D231" s="183" t="s">
        <v>170</v>
      </c>
      <c r="E231" s="188" t="s">
        <v>5</v>
      </c>
      <c r="F231" s="189" t="s">
        <v>338</v>
      </c>
      <c r="H231" s="190">
        <v>2.5</v>
      </c>
      <c r="I231" s="191"/>
      <c r="L231" s="187"/>
      <c r="M231" s="192"/>
      <c r="N231" s="193"/>
      <c r="O231" s="193"/>
      <c r="P231" s="193"/>
      <c r="Q231" s="193"/>
      <c r="R231" s="193"/>
      <c r="S231" s="193"/>
      <c r="T231" s="194"/>
      <c r="AT231" s="188" t="s">
        <v>170</v>
      </c>
      <c r="AU231" s="188" t="s">
        <v>89</v>
      </c>
      <c r="AV231" s="11" t="s">
        <v>89</v>
      </c>
      <c r="AW231" s="11" t="s">
        <v>35</v>
      </c>
      <c r="AX231" s="11" t="s">
        <v>72</v>
      </c>
      <c r="AY231" s="188" t="s">
        <v>159</v>
      </c>
    </row>
    <row r="232" spans="2:65" s="11" customFormat="1">
      <c r="B232" s="187"/>
      <c r="D232" s="183" t="s">
        <v>170</v>
      </c>
      <c r="E232" s="188" t="s">
        <v>5</v>
      </c>
      <c r="F232" s="189" t="s">
        <v>339</v>
      </c>
      <c r="H232" s="190">
        <v>2.95</v>
      </c>
      <c r="I232" s="191"/>
      <c r="L232" s="187"/>
      <c r="M232" s="192"/>
      <c r="N232" s="193"/>
      <c r="O232" s="193"/>
      <c r="P232" s="193"/>
      <c r="Q232" s="193"/>
      <c r="R232" s="193"/>
      <c r="S232" s="193"/>
      <c r="T232" s="194"/>
      <c r="AT232" s="188" t="s">
        <v>170</v>
      </c>
      <c r="AU232" s="188" t="s">
        <v>89</v>
      </c>
      <c r="AV232" s="11" t="s">
        <v>89</v>
      </c>
      <c r="AW232" s="11" t="s">
        <v>35</v>
      </c>
      <c r="AX232" s="11" t="s">
        <v>72</v>
      </c>
      <c r="AY232" s="188" t="s">
        <v>159</v>
      </c>
    </row>
    <row r="233" spans="2:65" s="11" customFormat="1">
      <c r="B233" s="187"/>
      <c r="D233" s="183" t="s">
        <v>170</v>
      </c>
      <c r="E233" s="188" t="s">
        <v>5</v>
      </c>
      <c r="F233" s="189" t="s">
        <v>340</v>
      </c>
      <c r="H233" s="190">
        <v>4.2</v>
      </c>
      <c r="I233" s="191"/>
      <c r="L233" s="187"/>
      <c r="M233" s="192"/>
      <c r="N233" s="193"/>
      <c r="O233" s="193"/>
      <c r="P233" s="193"/>
      <c r="Q233" s="193"/>
      <c r="R233" s="193"/>
      <c r="S233" s="193"/>
      <c r="T233" s="194"/>
      <c r="AT233" s="188" t="s">
        <v>170</v>
      </c>
      <c r="AU233" s="188" t="s">
        <v>89</v>
      </c>
      <c r="AV233" s="11" t="s">
        <v>89</v>
      </c>
      <c r="AW233" s="11" t="s">
        <v>35</v>
      </c>
      <c r="AX233" s="11" t="s">
        <v>72</v>
      </c>
      <c r="AY233" s="188" t="s">
        <v>159</v>
      </c>
    </row>
    <row r="234" spans="2:65" s="11" customFormat="1">
      <c r="B234" s="187"/>
      <c r="D234" s="183" t="s">
        <v>170</v>
      </c>
      <c r="E234" s="188" t="s">
        <v>5</v>
      </c>
      <c r="F234" s="189" t="s">
        <v>341</v>
      </c>
      <c r="H234" s="190">
        <v>6.9</v>
      </c>
      <c r="I234" s="191"/>
      <c r="L234" s="187"/>
      <c r="M234" s="192"/>
      <c r="N234" s="193"/>
      <c r="O234" s="193"/>
      <c r="P234" s="193"/>
      <c r="Q234" s="193"/>
      <c r="R234" s="193"/>
      <c r="S234" s="193"/>
      <c r="T234" s="194"/>
      <c r="AT234" s="188" t="s">
        <v>170</v>
      </c>
      <c r="AU234" s="188" t="s">
        <v>89</v>
      </c>
      <c r="AV234" s="11" t="s">
        <v>89</v>
      </c>
      <c r="AW234" s="11" t="s">
        <v>35</v>
      </c>
      <c r="AX234" s="11" t="s">
        <v>72</v>
      </c>
      <c r="AY234" s="188" t="s">
        <v>159</v>
      </c>
    </row>
    <row r="235" spans="2:65" s="11" customFormat="1">
      <c r="B235" s="187"/>
      <c r="D235" s="183" t="s">
        <v>170</v>
      </c>
      <c r="E235" s="188" t="s">
        <v>5</v>
      </c>
      <c r="F235" s="189" t="s">
        <v>342</v>
      </c>
      <c r="H235" s="190">
        <v>4.28</v>
      </c>
      <c r="I235" s="191"/>
      <c r="L235" s="187"/>
      <c r="M235" s="192"/>
      <c r="N235" s="193"/>
      <c r="O235" s="193"/>
      <c r="P235" s="193"/>
      <c r="Q235" s="193"/>
      <c r="R235" s="193"/>
      <c r="S235" s="193"/>
      <c r="T235" s="194"/>
      <c r="AT235" s="188" t="s">
        <v>170</v>
      </c>
      <c r="AU235" s="188" t="s">
        <v>89</v>
      </c>
      <c r="AV235" s="11" t="s">
        <v>89</v>
      </c>
      <c r="AW235" s="11" t="s">
        <v>35</v>
      </c>
      <c r="AX235" s="11" t="s">
        <v>72</v>
      </c>
      <c r="AY235" s="188" t="s">
        <v>159</v>
      </c>
    </row>
    <row r="236" spans="2:65" s="14" customFormat="1">
      <c r="B236" s="220"/>
      <c r="D236" s="183" t="s">
        <v>170</v>
      </c>
      <c r="E236" s="221" t="s">
        <v>5</v>
      </c>
      <c r="F236" s="222" t="s">
        <v>313</v>
      </c>
      <c r="H236" s="223">
        <v>44.25</v>
      </c>
      <c r="I236" s="224"/>
      <c r="L236" s="220"/>
      <c r="M236" s="225"/>
      <c r="N236" s="226"/>
      <c r="O236" s="226"/>
      <c r="P236" s="226"/>
      <c r="Q236" s="226"/>
      <c r="R236" s="226"/>
      <c r="S236" s="226"/>
      <c r="T236" s="227"/>
      <c r="AT236" s="221" t="s">
        <v>170</v>
      </c>
      <c r="AU236" s="221" t="s">
        <v>89</v>
      </c>
      <c r="AV236" s="14" t="s">
        <v>177</v>
      </c>
      <c r="AW236" s="14" t="s">
        <v>35</v>
      </c>
      <c r="AX236" s="14" t="s">
        <v>72</v>
      </c>
      <c r="AY236" s="221" t="s">
        <v>159</v>
      </c>
    </row>
    <row r="237" spans="2:65" s="12" customFormat="1">
      <c r="B237" s="195"/>
      <c r="D237" s="183" t="s">
        <v>170</v>
      </c>
      <c r="E237" s="196" t="s">
        <v>97</v>
      </c>
      <c r="F237" s="197" t="s">
        <v>173</v>
      </c>
      <c r="H237" s="198">
        <v>47.65</v>
      </c>
      <c r="I237" s="199"/>
      <c r="L237" s="195"/>
      <c r="M237" s="200"/>
      <c r="N237" s="201"/>
      <c r="O237" s="201"/>
      <c r="P237" s="201"/>
      <c r="Q237" s="201"/>
      <c r="R237" s="201"/>
      <c r="S237" s="201"/>
      <c r="T237" s="202"/>
      <c r="AT237" s="196" t="s">
        <v>170</v>
      </c>
      <c r="AU237" s="196" t="s">
        <v>89</v>
      </c>
      <c r="AV237" s="12" t="s">
        <v>166</v>
      </c>
      <c r="AW237" s="12" t="s">
        <v>35</v>
      </c>
      <c r="AX237" s="12" t="s">
        <v>80</v>
      </c>
      <c r="AY237" s="196" t="s">
        <v>159</v>
      </c>
    </row>
    <row r="238" spans="2:65" s="1" customFormat="1" ht="25.5" customHeight="1">
      <c r="B238" s="170"/>
      <c r="C238" s="171" t="s">
        <v>343</v>
      </c>
      <c r="D238" s="171" t="s">
        <v>161</v>
      </c>
      <c r="E238" s="172" t="s">
        <v>344</v>
      </c>
      <c r="F238" s="173" t="s">
        <v>345</v>
      </c>
      <c r="G238" s="174" t="s">
        <v>201</v>
      </c>
      <c r="H238" s="175">
        <v>3.2250000000000001</v>
      </c>
      <c r="I238" s="176"/>
      <c r="J238" s="177">
        <f>ROUND(I238*H238,2)</f>
        <v>0</v>
      </c>
      <c r="K238" s="173" t="s">
        <v>165</v>
      </c>
      <c r="L238" s="41"/>
      <c r="M238" s="178" t="s">
        <v>5</v>
      </c>
      <c r="N238" s="179" t="s">
        <v>44</v>
      </c>
      <c r="O238" s="42"/>
      <c r="P238" s="180">
        <f>O238*H238</f>
        <v>0</v>
      </c>
      <c r="Q238" s="180">
        <v>7.3499999999999998E-3</v>
      </c>
      <c r="R238" s="180">
        <f>Q238*H238</f>
        <v>2.3703749999999999E-2</v>
      </c>
      <c r="S238" s="180">
        <v>0</v>
      </c>
      <c r="T238" s="181">
        <f>S238*H238</f>
        <v>0</v>
      </c>
      <c r="AR238" s="24" t="s">
        <v>166</v>
      </c>
      <c r="AT238" s="24" t="s">
        <v>161</v>
      </c>
      <c r="AU238" s="24" t="s">
        <v>89</v>
      </c>
      <c r="AY238" s="24" t="s">
        <v>159</v>
      </c>
      <c r="BE238" s="182">
        <f>IF(N238="základní",J238,0)</f>
        <v>0</v>
      </c>
      <c r="BF238" s="182">
        <f>IF(N238="snížená",J238,0)</f>
        <v>0</v>
      </c>
      <c r="BG238" s="182">
        <f>IF(N238="zákl. přenesená",J238,0)</f>
        <v>0</v>
      </c>
      <c r="BH238" s="182">
        <f>IF(N238="sníž. přenesená",J238,0)</f>
        <v>0</v>
      </c>
      <c r="BI238" s="182">
        <f>IF(N238="nulová",J238,0)</f>
        <v>0</v>
      </c>
      <c r="BJ238" s="24" t="s">
        <v>89</v>
      </c>
      <c r="BK238" s="182">
        <f>ROUND(I238*H238,2)</f>
        <v>0</v>
      </c>
      <c r="BL238" s="24" t="s">
        <v>166</v>
      </c>
      <c r="BM238" s="24" t="s">
        <v>346</v>
      </c>
    </row>
    <row r="239" spans="2:65" s="11" customFormat="1">
      <c r="B239" s="187"/>
      <c r="D239" s="183" t="s">
        <v>170</v>
      </c>
      <c r="E239" s="188" t="s">
        <v>5</v>
      </c>
      <c r="F239" s="189" t="s">
        <v>347</v>
      </c>
      <c r="H239" s="190">
        <v>3.2250000000000001</v>
      </c>
      <c r="I239" s="191"/>
      <c r="L239" s="187"/>
      <c r="M239" s="192"/>
      <c r="N239" s="193"/>
      <c r="O239" s="193"/>
      <c r="P239" s="193"/>
      <c r="Q239" s="193"/>
      <c r="R239" s="193"/>
      <c r="S239" s="193"/>
      <c r="T239" s="194"/>
      <c r="AT239" s="188" t="s">
        <v>170</v>
      </c>
      <c r="AU239" s="188" t="s">
        <v>89</v>
      </c>
      <c r="AV239" s="11" t="s">
        <v>89</v>
      </c>
      <c r="AW239" s="11" t="s">
        <v>35</v>
      </c>
      <c r="AX239" s="11" t="s">
        <v>80</v>
      </c>
      <c r="AY239" s="188" t="s">
        <v>159</v>
      </c>
    </row>
    <row r="240" spans="2:65" s="1" customFormat="1" ht="38.25" customHeight="1">
      <c r="B240" s="170"/>
      <c r="C240" s="171" t="s">
        <v>348</v>
      </c>
      <c r="D240" s="171" t="s">
        <v>161</v>
      </c>
      <c r="E240" s="172" t="s">
        <v>349</v>
      </c>
      <c r="F240" s="173" t="s">
        <v>350</v>
      </c>
      <c r="G240" s="174" t="s">
        <v>201</v>
      </c>
      <c r="H240" s="175">
        <v>3.2250000000000001</v>
      </c>
      <c r="I240" s="176"/>
      <c r="J240" s="177">
        <f>ROUND(I240*H240,2)</f>
        <v>0</v>
      </c>
      <c r="K240" s="173" t="s">
        <v>165</v>
      </c>
      <c r="L240" s="41"/>
      <c r="M240" s="178" t="s">
        <v>5</v>
      </c>
      <c r="N240" s="179" t="s">
        <v>44</v>
      </c>
      <c r="O240" s="42"/>
      <c r="P240" s="180">
        <f>O240*H240</f>
        <v>0</v>
      </c>
      <c r="Q240" s="180">
        <v>1.8380000000000001E-2</v>
      </c>
      <c r="R240" s="180">
        <f>Q240*H240</f>
        <v>5.9275500000000002E-2</v>
      </c>
      <c r="S240" s="180">
        <v>0</v>
      </c>
      <c r="T240" s="181">
        <f>S240*H240</f>
        <v>0</v>
      </c>
      <c r="AR240" s="24" t="s">
        <v>166</v>
      </c>
      <c r="AT240" s="24" t="s">
        <v>161</v>
      </c>
      <c r="AU240" s="24" t="s">
        <v>89</v>
      </c>
      <c r="AY240" s="24" t="s">
        <v>159</v>
      </c>
      <c r="BE240" s="182">
        <f>IF(N240="základní",J240,0)</f>
        <v>0</v>
      </c>
      <c r="BF240" s="182">
        <f>IF(N240="snížená",J240,0)</f>
        <v>0</v>
      </c>
      <c r="BG240" s="182">
        <f>IF(N240="zákl. přenesená",J240,0)</f>
        <v>0</v>
      </c>
      <c r="BH240" s="182">
        <f>IF(N240="sníž. přenesená",J240,0)</f>
        <v>0</v>
      </c>
      <c r="BI240" s="182">
        <f>IF(N240="nulová",J240,0)</f>
        <v>0</v>
      </c>
      <c r="BJ240" s="24" t="s">
        <v>89</v>
      </c>
      <c r="BK240" s="182">
        <f>ROUND(I240*H240,2)</f>
        <v>0</v>
      </c>
      <c r="BL240" s="24" t="s">
        <v>166</v>
      </c>
      <c r="BM240" s="24" t="s">
        <v>351</v>
      </c>
    </row>
    <row r="241" spans="2:65" s="1" customFormat="1" ht="67.5">
      <c r="B241" s="41"/>
      <c r="D241" s="183" t="s">
        <v>168</v>
      </c>
      <c r="F241" s="184" t="s">
        <v>298</v>
      </c>
      <c r="I241" s="185"/>
      <c r="L241" s="41"/>
      <c r="M241" s="186"/>
      <c r="N241" s="42"/>
      <c r="O241" s="42"/>
      <c r="P241" s="42"/>
      <c r="Q241" s="42"/>
      <c r="R241" s="42"/>
      <c r="S241" s="42"/>
      <c r="T241" s="70"/>
      <c r="AT241" s="24" t="s">
        <v>168</v>
      </c>
      <c r="AU241" s="24" t="s">
        <v>89</v>
      </c>
    </row>
    <row r="242" spans="2:65" s="11" customFormat="1">
      <c r="B242" s="187"/>
      <c r="D242" s="183" t="s">
        <v>170</v>
      </c>
      <c r="E242" s="188" t="s">
        <v>5</v>
      </c>
      <c r="F242" s="189" t="s">
        <v>347</v>
      </c>
      <c r="H242" s="190">
        <v>3.2250000000000001</v>
      </c>
      <c r="I242" s="191"/>
      <c r="L242" s="187"/>
      <c r="M242" s="192"/>
      <c r="N242" s="193"/>
      <c r="O242" s="193"/>
      <c r="P242" s="193"/>
      <c r="Q242" s="193"/>
      <c r="R242" s="193"/>
      <c r="S242" s="193"/>
      <c r="T242" s="194"/>
      <c r="AT242" s="188" t="s">
        <v>170</v>
      </c>
      <c r="AU242" s="188" t="s">
        <v>89</v>
      </c>
      <c r="AV242" s="11" t="s">
        <v>89</v>
      </c>
      <c r="AW242" s="11" t="s">
        <v>35</v>
      </c>
      <c r="AX242" s="11" t="s">
        <v>80</v>
      </c>
      <c r="AY242" s="188" t="s">
        <v>159</v>
      </c>
    </row>
    <row r="243" spans="2:65" s="1" customFormat="1" ht="25.5" customHeight="1">
      <c r="B243" s="170"/>
      <c r="C243" s="171" t="s">
        <v>352</v>
      </c>
      <c r="D243" s="171" t="s">
        <v>161</v>
      </c>
      <c r="E243" s="172" t="s">
        <v>353</v>
      </c>
      <c r="F243" s="173" t="s">
        <v>354</v>
      </c>
      <c r="G243" s="174" t="s">
        <v>201</v>
      </c>
      <c r="H243" s="175">
        <v>38.4</v>
      </c>
      <c r="I243" s="176"/>
      <c r="J243" s="177">
        <f>ROUND(I243*H243,2)</f>
        <v>0</v>
      </c>
      <c r="K243" s="173" t="s">
        <v>165</v>
      </c>
      <c r="L243" s="41"/>
      <c r="M243" s="178" t="s">
        <v>5</v>
      </c>
      <c r="N243" s="179" t="s">
        <v>44</v>
      </c>
      <c r="O243" s="42"/>
      <c r="P243" s="180">
        <f>O243*H243</f>
        <v>0</v>
      </c>
      <c r="Q243" s="180">
        <v>4.0800000000000003E-2</v>
      </c>
      <c r="R243" s="180">
        <f>Q243*H243</f>
        <v>1.5667200000000001</v>
      </c>
      <c r="S243" s="180">
        <v>0</v>
      </c>
      <c r="T243" s="181">
        <f>S243*H243</f>
        <v>0</v>
      </c>
      <c r="AR243" s="24" t="s">
        <v>166</v>
      </c>
      <c r="AT243" s="24" t="s">
        <v>161</v>
      </c>
      <c r="AU243" s="24" t="s">
        <v>89</v>
      </c>
      <c r="AY243" s="24" t="s">
        <v>159</v>
      </c>
      <c r="BE243" s="182">
        <f>IF(N243="základní",J243,0)</f>
        <v>0</v>
      </c>
      <c r="BF243" s="182">
        <f>IF(N243="snížená",J243,0)</f>
        <v>0</v>
      </c>
      <c r="BG243" s="182">
        <f>IF(N243="zákl. přenesená",J243,0)</f>
        <v>0</v>
      </c>
      <c r="BH243" s="182">
        <f>IF(N243="sníž. přenesená",J243,0)</f>
        <v>0</v>
      </c>
      <c r="BI243" s="182">
        <f>IF(N243="nulová",J243,0)</f>
        <v>0</v>
      </c>
      <c r="BJ243" s="24" t="s">
        <v>89</v>
      </c>
      <c r="BK243" s="182">
        <f>ROUND(I243*H243,2)</f>
        <v>0</v>
      </c>
      <c r="BL243" s="24" t="s">
        <v>166</v>
      </c>
      <c r="BM243" s="24" t="s">
        <v>355</v>
      </c>
    </row>
    <row r="244" spans="2:65" s="13" customFormat="1">
      <c r="B244" s="213"/>
      <c r="D244" s="183" t="s">
        <v>170</v>
      </c>
      <c r="E244" s="214" t="s">
        <v>5</v>
      </c>
      <c r="F244" s="215" t="s">
        <v>356</v>
      </c>
      <c r="H244" s="214" t="s">
        <v>5</v>
      </c>
      <c r="I244" s="216"/>
      <c r="L244" s="213"/>
      <c r="M244" s="217"/>
      <c r="N244" s="218"/>
      <c r="O244" s="218"/>
      <c r="P244" s="218"/>
      <c r="Q244" s="218"/>
      <c r="R244" s="218"/>
      <c r="S244" s="218"/>
      <c r="T244" s="219"/>
      <c r="AT244" s="214" t="s">
        <v>170</v>
      </c>
      <c r="AU244" s="214" t="s">
        <v>89</v>
      </c>
      <c r="AV244" s="13" t="s">
        <v>80</v>
      </c>
      <c r="AW244" s="13" t="s">
        <v>35</v>
      </c>
      <c r="AX244" s="13" t="s">
        <v>72</v>
      </c>
      <c r="AY244" s="214" t="s">
        <v>159</v>
      </c>
    </row>
    <row r="245" spans="2:65" s="11" customFormat="1">
      <c r="B245" s="187"/>
      <c r="D245" s="183" t="s">
        <v>170</v>
      </c>
      <c r="E245" s="188" t="s">
        <v>87</v>
      </c>
      <c r="F245" s="189" t="s">
        <v>357</v>
      </c>
      <c r="H245" s="190">
        <v>38.4</v>
      </c>
      <c r="I245" s="191"/>
      <c r="L245" s="187"/>
      <c r="M245" s="192"/>
      <c r="N245" s="193"/>
      <c r="O245" s="193"/>
      <c r="P245" s="193"/>
      <c r="Q245" s="193"/>
      <c r="R245" s="193"/>
      <c r="S245" s="193"/>
      <c r="T245" s="194"/>
      <c r="AT245" s="188" t="s">
        <v>170</v>
      </c>
      <c r="AU245" s="188" t="s">
        <v>89</v>
      </c>
      <c r="AV245" s="11" t="s">
        <v>89</v>
      </c>
      <c r="AW245" s="11" t="s">
        <v>35</v>
      </c>
      <c r="AX245" s="11" t="s">
        <v>80</v>
      </c>
      <c r="AY245" s="188" t="s">
        <v>159</v>
      </c>
    </row>
    <row r="246" spans="2:65" s="1" customFormat="1" ht="25.5" customHeight="1">
      <c r="B246" s="170"/>
      <c r="C246" s="171" t="s">
        <v>358</v>
      </c>
      <c r="D246" s="171" t="s">
        <v>161</v>
      </c>
      <c r="E246" s="172" t="s">
        <v>359</v>
      </c>
      <c r="F246" s="173" t="s">
        <v>360</v>
      </c>
      <c r="G246" s="174" t="s">
        <v>201</v>
      </c>
      <c r="H246" s="175">
        <v>37.5</v>
      </c>
      <c r="I246" s="176"/>
      <c r="J246" s="177">
        <f>ROUND(I246*H246,2)</f>
        <v>0</v>
      </c>
      <c r="K246" s="173" t="s">
        <v>165</v>
      </c>
      <c r="L246" s="41"/>
      <c r="M246" s="178" t="s">
        <v>5</v>
      </c>
      <c r="N246" s="179" t="s">
        <v>44</v>
      </c>
      <c r="O246" s="42"/>
      <c r="P246" s="180">
        <f>O246*H246</f>
        <v>0</v>
      </c>
      <c r="Q246" s="180">
        <v>1.8799999999999999E-3</v>
      </c>
      <c r="R246" s="180">
        <f>Q246*H246</f>
        <v>7.0499999999999993E-2</v>
      </c>
      <c r="S246" s="180">
        <v>0</v>
      </c>
      <c r="T246" s="181">
        <f>S246*H246</f>
        <v>0</v>
      </c>
      <c r="AR246" s="24" t="s">
        <v>256</v>
      </c>
      <c r="AT246" s="24" t="s">
        <v>161</v>
      </c>
      <c r="AU246" s="24" t="s">
        <v>89</v>
      </c>
      <c r="AY246" s="24" t="s">
        <v>159</v>
      </c>
      <c r="BE246" s="182">
        <f>IF(N246="základní",J246,0)</f>
        <v>0</v>
      </c>
      <c r="BF246" s="182">
        <f>IF(N246="snížená",J246,0)</f>
        <v>0</v>
      </c>
      <c r="BG246" s="182">
        <f>IF(N246="zákl. přenesená",J246,0)</f>
        <v>0</v>
      </c>
      <c r="BH246" s="182">
        <f>IF(N246="sníž. přenesená",J246,0)</f>
        <v>0</v>
      </c>
      <c r="BI246" s="182">
        <f>IF(N246="nulová",J246,0)</f>
        <v>0</v>
      </c>
      <c r="BJ246" s="24" t="s">
        <v>89</v>
      </c>
      <c r="BK246" s="182">
        <f>ROUND(I246*H246,2)</f>
        <v>0</v>
      </c>
      <c r="BL246" s="24" t="s">
        <v>256</v>
      </c>
      <c r="BM246" s="24" t="s">
        <v>361</v>
      </c>
    </row>
    <row r="247" spans="2:65" s="1" customFormat="1" ht="54">
      <c r="B247" s="41"/>
      <c r="D247" s="183" t="s">
        <v>168</v>
      </c>
      <c r="F247" s="184" t="s">
        <v>362</v>
      </c>
      <c r="I247" s="185"/>
      <c r="L247" s="41"/>
      <c r="M247" s="186"/>
      <c r="N247" s="42"/>
      <c r="O247" s="42"/>
      <c r="P247" s="42"/>
      <c r="Q247" s="42"/>
      <c r="R247" s="42"/>
      <c r="S247" s="42"/>
      <c r="T247" s="70"/>
      <c r="AT247" s="24" t="s">
        <v>168</v>
      </c>
      <c r="AU247" s="24" t="s">
        <v>89</v>
      </c>
    </row>
    <row r="248" spans="2:65" s="11" customFormat="1">
      <c r="B248" s="187"/>
      <c r="D248" s="183" t="s">
        <v>170</v>
      </c>
      <c r="E248" s="188" t="s">
        <v>5</v>
      </c>
      <c r="F248" s="189" t="s">
        <v>363</v>
      </c>
      <c r="H248" s="190">
        <v>37.5</v>
      </c>
      <c r="I248" s="191"/>
      <c r="L248" s="187"/>
      <c r="M248" s="192"/>
      <c r="N248" s="193"/>
      <c r="O248" s="193"/>
      <c r="P248" s="193"/>
      <c r="Q248" s="193"/>
      <c r="R248" s="193"/>
      <c r="S248" s="193"/>
      <c r="T248" s="194"/>
      <c r="AT248" s="188" t="s">
        <v>170</v>
      </c>
      <c r="AU248" s="188" t="s">
        <v>89</v>
      </c>
      <c r="AV248" s="11" t="s">
        <v>89</v>
      </c>
      <c r="AW248" s="11" t="s">
        <v>35</v>
      </c>
      <c r="AX248" s="11" t="s">
        <v>80</v>
      </c>
      <c r="AY248" s="188" t="s">
        <v>159</v>
      </c>
    </row>
    <row r="249" spans="2:65" s="1" customFormat="1" ht="16.5" customHeight="1">
      <c r="B249" s="170"/>
      <c r="C249" s="203" t="s">
        <v>364</v>
      </c>
      <c r="D249" s="203" t="s">
        <v>252</v>
      </c>
      <c r="E249" s="204" t="s">
        <v>365</v>
      </c>
      <c r="F249" s="205" t="s">
        <v>366</v>
      </c>
      <c r="G249" s="206" t="s">
        <v>201</v>
      </c>
      <c r="H249" s="207">
        <v>38.25</v>
      </c>
      <c r="I249" s="208"/>
      <c r="J249" s="209">
        <f>ROUND(I249*H249,2)</f>
        <v>0</v>
      </c>
      <c r="K249" s="205" t="s">
        <v>165</v>
      </c>
      <c r="L249" s="210"/>
      <c r="M249" s="211" t="s">
        <v>5</v>
      </c>
      <c r="N249" s="212" t="s">
        <v>44</v>
      </c>
      <c r="O249" s="42"/>
      <c r="P249" s="180">
        <f>O249*H249</f>
        <v>0</v>
      </c>
      <c r="Q249" s="180">
        <v>0.13500000000000001</v>
      </c>
      <c r="R249" s="180">
        <f>Q249*H249</f>
        <v>5.1637500000000003</v>
      </c>
      <c r="S249" s="180">
        <v>0</v>
      </c>
      <c r="T249" s="181">
        <f>S249*H249</f>
        <v>0</v>
      </c>
      <c r="AR249" s="24" t="s">
        <v>367</v>
      </c>
      <c r="AT249" s="24" t="s">
        <v>252</v>
      </c>
      <c r="AU249" s="24" t="s">
        <v>89</v>
      </c>
      <c r="AY249" s="24" t="s">
        <v>159</v>
      </c>
      <c r="BE249" s="182">
        <f>IF(N249="základní",J249,0)</f>
        <v>0</v>
      </c>
      <c r="BF249" s="182">
        <f>IF(N249="snížená",J249,0)</f>
        <v>0</v>
      </c>
      <c r="BG249" s="182">
        <f>IF(N249="zákl. přenesená",J249,0)</f>
        <v>0</v>
      </c>
      <c r="BH249" s="182">
        <f>IF(N249="sníž. přenesená",J249,0)</f>
        <v>0</v>
      </c>
      <c r="BI249" s="182">
        <f>IF(N249="nulová",J249,0)</f>
        <v>0</v>
      </c>
      <c r="BJ249" s="24" t="s">
        <v>89</v>
      </c>
      <c r="BK249" s="182">
        <f>ROUND(I249*H249,2)</f>
        <v>0</v>
      </c>
      <c r="BL249" s="24" t="s">
        <v>256</v>
      </c>
      <c r="BM249" s="24" t="s">
        <v>368</v>
      </c>
    </row>
    <row r="250" spans="2:65" s="11" customFormat="1">
      <c r="B250" s="187"/>
      <c r="D250" s="183" t="s">
        <v>170</v>
      </c>
      <c r="F250" s="189" t="s">
        <v>369</v>
      </c>
      <c r="H250" s="190">
        <v>38.25</v>
      </c>
      <c r="I250" s="191"/>
      <c r="L250" s="187"/>
      <c r="M250" s="192"/>
      <c r="N250" s="193"/>
      <c r="O250" s="193"/>
      <c r="P250" s="193"/>
      <c r="Q250" s="193"/>
      <c r="R250" s="193"/>
      <c r="S250" s="193"/>
      <c r="T250" s="194"/>
      <c r="AT250" s="188" t="s">
        <v>170</v>
      </c>
      <c r="AU250" s="188" t="s">
        <v>89</v>
      </c>
      <c r="AV250" s="11" t="s">
        <v>89</v>
      </c>
      <c r="AW250" s="11" t="s">
        <v>6</v>
      </c>
      <c r="AX250" s="11" t="s">
        <v>80</v>
      </c>
      <c r="AY250" s="188" t="s">
        <v>159</v>
      </c>
    </row>
    <row r="251" spans="2:65" s="1" customFormat="1" ht="25.5" customHeight="1">
      <c r="B251" s="170"/>
      <c r="C251" s="171" t="s">
        <v>367</v>
      </c>
      <c r="D251" s="171" t="s">
        <v>161</v>
      </c>
      <c r="E251" s="172" t="s">
        <v>370</v>
      </c>
      <c r="F251" s="173" t="s">
        <v>371</v>
      </c>
      <c r="G251" s="174" t="s">
        <v>247</v>
      </c>
      <c r="H251" s="175">
        <v>2</v>
      </c>
      <c r="I251" s="176"/>
      <c r="J251" s="177">
        <f>ROUND(I251*H251,2)</f>
        <v>0</v>
      </c>
      <c r="K251" s="173" t="s">
        <v>165</v>
      </c>
      <c r="L251" s="41"/>
      <c r="M251" s="178" t="s">
        <v>5</v>
      </c>
      <c r="N251" s="179" t="s">
        <v>44</v>
      </c>
      <c r="O251" s="42"/>
      <c r="P251" s="180">
        <f>O251*H251</f>
        <v>0</v>
      </c>
      <c r="Q251" s="180">
        <v>1.6979999999999999E-2</v>
      </c>
      <c r="R251" s="180">
        <f>Q251*H251</f>
        <v>3.3959999999999997E-2</v>
      </c>
      <c r="S251" s="180">
        <v>0</v>
      </c>
      <c r="T251" s="181">
        <f>S251*H251</f>
        <v>0</v>
      </c>
      <c r="AR251" s="24" t="s">
        <v>166</v>
      </c>
      <c r="AT251" s="24" t="s">
        <v>161</v>
      </c>
      <c r="AU251" s="24" t="s">
        <v>89</v>
      </c>
      <c r="AY251" s="24" t="s">
        <v>159</v>
      </c>
      <c r="BE251" s="182">
        <f>IF(N251="základní",J251,0)</f>
        <v>0</v>
      </c>
      <c r="BF251" s="182">
        <f>IF(N251="snížená",J251,0)</f>
        <v>0</v>
      </c>
      <c r="BG251" s="182">
        <f>IF(N251="zákl. přenesená",J251,0)</f>
        <v>0</v>
      </c>
      <c r="BH251" s="182">
        <f>IF(N251="sníž. přenesená",J251,0)</f>
        <v>0</v>
      </c>
      <c r="BI251" s="182">
        <f>IF(N251="nulová",J251,0)</f>
        <v>0</v>
      </c>
      <c r="BJ251" s="24" t="s">
        <v>89</v>
      </c>
      <c r="BK251" s="182">
        <f>ROUND(I251*H251,2)</f>
        <v>0</v>
      </c>
      <c r="BL251" s="24" t="s">
        <v>166</v>
      </c>
      <c r="BM251" s="24" t="s">
        <v>372</v>
      </c>
    </row>
    <row r="252" spans="2:65" s="1" customFormat="1" ht="121.5">
      <c r="B252" s="41"/>
      <c r="D252" s="183" t="s">
        <v>168</v>
      </c>
      <c r="F252" s="184" t="s">
        <v>373</v>
      </c>
      <c r="I252" s="185"/>
      <c r="L252" s="41"/>
      <c r="M252" s="186"/>
      <c r="N252" s="42"/>
      <c r="O252" s="42"/>
      <c r="P252" s="42"/>
      <c r="Q252" s="42"/>
      <c r="R252" s="42"/>
      <c r="S252" s="42"/>
      <c r="T252" s="70"/>
      <c r="AT252" s="24" t="s">
        <v>168</v>
      </c>
      <c r="AU252" s="24" t="s">
        <v>89</v>
      </c>
    </row>
    <row r="253" spans="2:65" s="11" customFormat="1">
      <c r="B253" s="187"/>
      <c r="D253" s="183" t="s">
        <v>170</v>
      </c>
      <c r="E253" s="188" t="s">
        <v>5</v>
      </c>
      <c r="F253" s="189" t="s">
        <v>374</v>
      </c>
      <c r="H253" s="190">
        <v>2</v>
      </c>
      <c r="I253" s="191"/>
      <c r="L253" s="187"/>
      <c r="M253" s="192"/>
      <c r="N253" s="193"/>
      <c r="O253" s="193"/>
      <c r="P253" s="193"/>
      <c r="Q253" s="193"/>
      <c r="R253" s="193"/>
      <c r="S253" s="193"/>
      <c r="T253" s="194"/>
      <c r="AT253" s="188" t="s">
        <v>170</v>
      </c>
      <c r="AU253" s="188" t="s">
        <v>89</v>
      </c>
      <c r="AV253" s="11" t="s">
        <v>89</v>
      </c>
      <c r="AW253" s="11" t="s">
        <v>35</v>
      </c>
      <c r="AX253" s="11" t="s">
        <v>80</v>
      </c>
      <c r="AY253" s="188" t="s">
        <v>159</v>
      </c>
    </row>
    <row r="254" spans="2:65" s="1" customFormat="1" ht="16.5" customHeight="1">
      <c r="B254" s="170"/>
      <c r="C254" s="203" t="s">
        <v>375</v>
      </c>
      <c r="D254" s="203" t="s">
        <v>252</v>
      </c>
      <c r="E254" s="204" t="s">
        <v>376</v>
      </c>
      <c r="F254" s="205" t="s">
        <v>377</v>
      </c>
      <c r="G254" s="206" t="s">
        <v>247</v>
      </c>
      <c r="H254" s="207">
        <v>1</v>
      </c>
      <c r="I254" s="208"/>
      <c r="J254" s="209">
        <f>ROUND(I254*H254,2)</f>
        <v>0</v>
      </c>
      <c r="K254" s="205" t="s">
        <v>165</v>
      </c>
      <c r="L254" s="210"/>
      <c r="M254" s="211" t="s">
        <v>5</v>
      </c>
      <c r="N254" s="212" t="s">
        <v>44</v>
      </c>
      <c r="O254" s="42"/>
      <c r="P254" s="180">
        <f>O254*H254</f>
        <v>0</v>
      </c>
      <c r="Q254" s="180">
        <v>1.7649999999999999E-2</v>
      </c>
      <c r="R254" s="180">
        <f>Q254*H254</f>
        <v>1.7649999999999999E-2</v>
      </c>
      <c r="S254" s="180">
        <v>0</v>
      </c>
      <c r="T254" s="181">
        <f>S254*H254</f>
        <v>0</v>
      </c>
      <c r="AR254" s="24" t="s">
        <v>206</v>
      </c>
      <c r="AT254" s="24" t="s">
        <v>252</v>
      </c>
      <c r="AU254" s="24" t="s">
        <v>89</v>
      </c>
      <c r="AY254" s="24" t="s">
        <v>159</v>
      </c>
      <c r="BE254" s="182">
        <f>IF(N254="základní",J254,0)</f>
        <v>0</v>
      </c>
      <c r="BF254" s="182">
        <f>IF(N254="snížená",J254,0)</f>
        <v>0</v>
      </c>
      <c r="BG254" s="182">
        <f>IF(N254="zákl. přenesená",J254,0)</f>
        <v>0</v>
      </c>
      <c r="BH254" s="182">
        <f>IF(N254="sníž. přenesená",J254,0)</f>
        <v>0</v>
      </c>
      <c r="BI254" s="182">
        <f>IF(N254="nulová",J254,0)</f>
        <v>0</v>
      </c>
      <c r="BJ254" s="24" t="s">
        <v>89</v>
      </c>
      <c r="BK254" s="182">
        <f>ROUND(I254*H254,2)</f>
        <v>0</v>
      </c>
      <c r="BL254" s="24" t="s">
        <v>166</v>
      </c>
      <c r="BM254" s="24" t="s">
        <v>378</v>
      </c>
    </row>
    <row r="255" spans="2:65" s="1" customFormat="1" ht="16.5" customHeight="1">
      <c r="B255" s="170"/>
      <c r="C255" s="203" t="s">
        <v>379</v>
      </c>
      <c r="D255" s="203" t="s">
        <v>252</v>
      </c>
      <c r="E255" s="204" t="s">
        <v>380</v>
      </c>
      <c r="F255" s="205" t="s">
        <v>381</v>
      </c>
      <c r="G255" s="206" t="s">
        <v>247</v>
      </c>
      <c r="H255" s="207">
        <v>1</v>
      </c>
      <c r="I255" s="208"/>
      <c r="J255" s="209">
        <f>ROUND(I255*H255,2)</f>
        <v>0</v>
      </c>
      <c r="K255" s="205" t="s">
        <v>165</v>
      </c>
      <c r="L255" s="210"/>
      <c r="M255" s="211" t="s">
        <v>5</v>
      </c>
      <c r="N255" s="212" t="s">
        <v>44</v>
      </c>
      <c r="O255" s="42"/>
      <c r="P255" s="180">
        <f>O255*H255</f>
        <v>0</v>
      </c>
      <c r="Q255" s="180">
        <v>1.8020000000000001E-2</v>
      </c>
      <c r="R255" s="180">
        <f>Q255*H255</f>
        <v>1.8020000000000001E-2</v>
      </c>
      <c r="S255" s="180">
        <v>0</v>
      </c>
      <c r="T255" s="181">
        <f>S255*H255</f>
        <v>0</v>
      </c>
      <c r="AR255" s="24" t="s">
        <v>206</v>
      </c>
      <c r="AT255" s="24" t="s">
        <v>252</v>
      </c>
      <c r="AU255" s="24" t="s">
        <v>89</v>
      </c>
      <c r="AY255" s="24" t="s">
        <v>159</v>
      </c>
      <c r="BE255" s="182">
        <f>IF(N255="základní",J255,0)</f>
        <v>0</v>
      </c>
      <c r="BF255" s="182">
        <f>IF(N255="snížená",J255,0)</f>
        <v>0</v>
      </c>
      <c r="BG255" s="182">
        <f>IF(N255="zákl. přenesená",J255,0)</f>
        <v>0</v>
      </c>
      <c r="BH255" s="182">
        <f>IF(N255="sníž. přenesená",J255,0)</f>
        <v>0</v>
      </c>
      <c r="BI255" s="182">
        <f>IF(N255="nulová",J255,0)</f>
        <v>0</v>
      </c>
      <c r="BJ255" s="24" t="s">
        <v>89</v>
      </c>
      <c r="BK255" s="182">
        <f>ROUND(I255*H255,2)</f>
        <v>0</v>
      </c>
      <c r="BL255" s="24" t="s">
        <v>166</v>
      </c>
      <c r="BM255" s="24" t="s">
        <v>382</v>
      </c>
    </row>
    <row r="256" spans="2:65" s="1" customFormat="1" ht="25.5" customHeight="1">
      <c r="B256" s="170"/>
      <c r="C256" s="171" t="s">
        <v>383</v>
      </c>
      <c r="D256" s="171" t="s">
        <v>161</v>
      </c>
      <c r="E256" s="172" t="s">
        <v>384</v>
      </c>
      <c r="F256" s="173" t="s">
        <v>385</v>
      </c>
      <c r="G256" s="174" t="s">
        <v>247</v>
      </c>
      <c r="H256" s="175">
        <v>5</v>
      </c>
      <c r="I256" s="176"/>
      <c r="J256" s="177">
        <f>ROUND(I256*H256,2)</f>
        <v>0</v>
      </c>
      <c r="K256" s="173" t="s">
        <v>165</v>
      </c>
      <c r="L256" s="41"/>
      <c r="M256" s="178" t="s">
        <v>5</v>
      </c>
      <c r="N256" s="179" t="s">
        <v>44</v>
      </c>
      <c r="O256" s="42"/>
      <c r="P256" s="180">
        <f>O256*H256</f>
        <v>0</v>
      </c>
      <c r="Q256" s="180">
        <v>4.684E-2</v>
      </c>
      <c r="R256" s="180">
        <f>Q256*H256</f>
        <v>0.23419999999999999</v>
      </c>
      <c r="S256" s="180">
        <v>0</v>
      </c>
      <c r="T256" s="181">
        <f>S256*H256</f>
        <v>0</v>
      </c>
      <c r="AR256" s="24" t="s">
        <v>166</v>
      </c>
      <c r="AT256" s="24" t="s">
        <v>161</v>
      </c>
      <c r="AU256" s="24" t="s">
        <v>89</v>
      </c>
      <c r="AY256" s="24" t="s">
        <v>159</v>
      </c>
      <c r="BE256" s="182">
        <f>IF(N256="základní",J256,0)</f>
        <v>0</v>
      </c>
      <c r="BF256" s="182">
        <f>IF(N256="snížená",J256,0)</f>
        <v>0</v>
      </c>
      <c r="BG256" s="182">
        <f>IF(N256="zákl. přenesená",J256,0)</f>
        <v>0</v>
      </c>
      <c r="BH256" s="182">
        <f>IF(N256="sníž. přenesená",J256,0)</f>
        <v>0</v>
      </c>
      <c r="BI256" s="182">
        <f>IF(N256="nulová",J256,0)</f>
        <v>0</v>
      </c>
      <c r="BJ256" s="24" t="s">
        <v>89</v>
      </c>
      <c r="BK256" s="182">
        <f>ROUND(I256*H256,2)</f>
        <v>0</v>
      </c>
      <c r="BL256" s="24" t="s">
        <v>166</v>
      </c>
      <c r="BM256" s="24" t="s">
        <v>386</v>
      </c>
    </row>
    <row r="257" spans="2:65" s="1" customFormat="1" ht="27">
      <c r="B257" s="41"/>
      <c r="D257" s="183" t="s">
        <v>168</v>
      </c>
      <c r="F257" s="184" t="s">
        <v>387</v>
      </c>
      <c r="I257" s="185"/>
      <c r="L257" s="41"/>
      <c r="M257" s="186"/>
      <c r="N257" s="42"/>
      <c r="O257" s="42"/>
      <c r="P257" s="42"/>
      <c r="Q257" s="42"/>
      <c r="R257" s="42"/>
      <c r="S257" s="42"/>
      <c r="T257" s="70"/>
      <c r="AT257" s="24" t="s">
        <v>168</v>
      </c>
      <c r="AU257" s="24" t="s">
        <v>89</v>
      </c>
    </row>
    <row r="258" spans="2:65" s="11" customFormat="1">
      <c r="B258" s="187"/>
      <c r="D258" s="183" t="s">
        <v>170</v>
      </c>
      <c r="E258" s="188" t="s">
        <v>5</v>
      </c>
      <c r="F258" s="189" t="s">
        <v>388</v>
      </c>
      <c r="H258" s="190">
        <v>1</v>
      </c>
      <c r="I258" s="191"/>
      <c r="L258" s="187"/>
      <c r="M258" s="192"/>
      <c r="N258" s="193"/>
      <c r="O258" s="193"/>
      <c r="P258" s="193"/>
      <c r="Q258" s="193"/>
      <c r="R258" s="193"/>
      <c r="S258" s="193"/>
      <c r="T258" s="194"/>
      <c r="AT258" s="188" t="s">
        <v>170</v>
      </c>
      <c r="AU258" s="188" t="s">
        <v>89</v>
      </c>
      <c r="AV258" s="11" t="s">
        <v>89</v>
      </c>
      <c r="AW258" s="11" t="s">
        <v>35</v>
      </c>
      <c r="AX258" s="11" t="s">
        <v>72</v>
      </c>
      <c r="AY258" s="188" t="s">
        <v>159</v>
      </c>
    </row>
    <row r="259" spans="2:65" s="11" customFormat="1">
      <c r="B259" s="187"/>
      <c r="D259" s="183" t="s">
        <v>170</v>
      </c>
      <c r="E259" s="188" t="s">
        <v>5</v>
      </c>
      <c r="F259" s="189" t="s">
        <v>389</v>
      </c>
      <c r="H259" s="190">
        <v>3</v>
      </c>
      <c r="I259" s="191"/>
      <c r="L259" s="187"/>
      <c r="M259" s="192"/>
      <c r="N259" s="193"/>
      <c r="O259" s="193"/>
      <c r="P259" s="193"/>
      <c r="Q259" s="193"/>
      <c r="R259" s="193"/>
      <c r="S259" s="193"/>
      <c r="T259" s="194"/>
      <c r="AT259" s="188" t="s">
        <v>170</v>
      </c>
      <c r="AU259" s="188" t="s">
        <v>89</v>
      </c>
      <c r="AV259" s="11" t="s">
        <v>89</v>
      </c>
      <c r="AW259" s="11" t="s">
        <v>35</v>
      </c>
      <c r="AX259" s="11" t="s">
        <v>72</v>
      </c>
      <c r="AY259" s="188" t="s">
        <v>159</v>
      </c>
    </row>
    <row r="260" spans="2:65" s="11" customFormat="1">
      <c r="B260" s="187"/>
      <c r="D260" s="183" t="s">
        <v>170</v>
      </c>
      <c r="E260" s="188" t="s">
        <v>5</v>
      </c>
      <c r="F260" s="189" t="s">
        <v>390</v>
      </c>
      <c r="H260" s="190">
        <v>1</v>
      </c>
      <c r="I260" s="191"/>
      <c r="L260" s="187"/>
      <c r="M260" s="192"/>
      <c r="N260" s="193"/>
      <c r="O260" s="193"/>
      <c r="P260" s="193"/>
      <c r="Q260" s="193"/>
      <c r="R260" s="193"/>
      <c r="S260" s="193"/>
      <c r="T260" s="194"/>
      <c r="AT260" s="188" t="s">
        <v>170</v>
      </c>
      <c r="AU260" s="188" t="s">
        <v>89</v>
      </c>
      <c r="AV260" s="11" t="s">
        <v>89</v>
      </c>
      <c r="AW260" s="11" t="s">
        <v>35</v>
      </c>
      <c r="AX260" s="11" t="s">
        <v>72</v>
      </c>
      <c r="AY260" s="188" t="s">
        <v>159</v>
      </c>
    </row>
    <row r="261" spans="2:65" s="12" customFormat="1">
      <c r="B261" s="195"/>
      <c r="D261" s="183" t="s">
        <v>170</v>
      </c>
      <c r="E261" s="196" t="s">
        <v>5</v>
      </c>
      <c r="F261" s="197" t="s">
        <v>173</v>
      </c>
      <c r="H261" s="198">
        <v>5</v>
      </c>
      <c r="I261" s="199"/>
      <c r="L261" s="195"/>
      <c r="M261" s="200"/>
      <c r="N261" s="201"/>
      <c r="O261" s="201"/>
      <c r="P261" s="201"/>
      <c r="Q261" s="201"/>
      <c r="R261" s="201"/>
      <c r="S261" s="201"/>
      <c r="T261" s="202"/>
      <c r="AT261" s="196" t="s">
        <v>170</v>
      </c>
      <c r="AU261" s="196" t="s">
        <v>89</v>
      </c>
      <c r="AV261" s="12" t="s">
        <v>166</v>
      </c>
      <c r="AW261" s="12" t="s">
        <v>35</v>
      </c>
      <c r="AX261" s="12" t="s">
        <v>80</v>
      </c>
      <c r="AY261" s="196" t="s">
        <v>159</v>
      </c>
    </row>
    <row r="262" spans="2:65" s="1" customFormat="1" ht="16.5" customHeight="1">
      <c r="B262" s="170"/>
      <c r="C262" s="203" t="s">
        <v>391</v>
      </c>
      <c r="D262" s="203" t="s">
        <v>252</v>
      </c>
      <c r="E262" s="204" t="s">
        <v>392</v>
      </c>
      <c r="F262" s="205" t="s">
        <v>393</v>
      </c>
      <c r="G262" s="206" t="s">
        <v>247</v>
      </c>
      <c r="H262" s="207">
        <v>1</v>
      </c>
      <c r="I262" s="208"/>
      <c r="J262" s="209">
        <f>ROUND(I262*H262,2)</f>
        <v>0</v>
      </c>
      <c r="K262" s="205" t="s">
        <v>165</v>
      </c>
      <c r="L262" s="210"/>
      <c r="M262" s="211" t="s">
        <v>5</v>
      </c>
      <c r="N262" s="212" t="s">
        <v>44</v>
      </c>
      <c r="O262" s="42"/>
      <c r="P262" s="180">
        <f>O262*H262</f>
        <v>0</v>
      </c>
      <c r="Q262" s="180">
        <v>2.333E-2</v>
      </c>
      <c r="R262" s="180">
        <f>Q262*H262</f>
        <v>2.333E-2</v>
      </c>
      <c r="S262" s="180">
        <v>0</v>
      </c>
      <c r="T262" s="181">
        <f>S262*H262</f>
        <v>0</v>
      </c>
      <c r="AR262" s="24" t="s">
        <v>206</v>
      </c>
      <c r="AT262" s="24" t="s">
        <v>252</v>
      </c>
      <c r="AU262" s="24" t="s">
        <v>89</v>
      </c>
      <c r="AY262" s="24" t="s">
        <v>159</v>
      </c>
      <c r="BE262" s="182">
        <f>IF(N262="základní",J262,0)</f>
        <v>0</v>
      </c>
      <c r="BF262" s="182">
        <f>IF(N262="snížená",J262,0)</f>
        <v>0</v>
      </c>
      <c r="BG262" s="182">
        <f>IF(N262="zákl. přenesená",J262,0)</f>
        <v>0</v>
      </c>
      <c r="BH262" s="182">
        <f>IF(N262="sníž. přenesená",J262,0)</f>
        <v>0</v>
      </c>
      <c r="BI262" s="182">
        <f>IF(N262="nulová",J262,0)</f>
        <v>0</v>
      </c>
      <c r="BJ262" s="24" t="s">
        <v>89</v>
      </c>
      <c r="BK262" s="182">
        <f>ROUND(I262*H262,2)</f>
        <v>0</v>
      </c>
      <c r="BL262" s="24" t="s">
        <v>166</v>
      </c>
      <c r="BM262" s="24" t="s">
        <v>394</v>
      </c>
    </row>
    <row r="263" spans="2:65" s="1" customFormat="1" ht="16.5" customHeight="1">
      <c r="B263" s="170"/>
      <c r="C263" s="203" t="s">
        <v>395</v>
      </c>
      <c r="D263" s="203" t="s">
        <v>252</v>
      </c>
      <c r="E263" s="204" t="s">
        <v>380</v>
      </c>
      <c r="F263" s="205" t="s">
        <v>381</v>
      </c>
      <c r="G263" s="206" t="s">
        <v>247</v>
      </c>
      <c r="H263" s="207">
        <v>1</v>
      </c>
      <c r="I263" s="208"/>
      <c r="J263" s="209">
        <f>ROUND(I263*H263,2)</f>
        <v>0</v>
      </c>
      <c r="K263" s="205" t="s">
        <v>165</v>
      </c>
      <c r="L263" s="210"/>
      <c r="M263" s="211" t="s">
        <v>5</v>
      </c>
      <c r="N263" s="212" t="s">
        <v>44</v>
      </c>
      <c r="O263" s="42"/>
      <c r="P263" s="180">
        <f>O263*H263</f>
        <v>0</v>
      </c>
      <c r="Q263" s="180">
        <v>1.8020000000000001E-2</v>
      </c>
      <c r="R263" s="180">
        <f>Q263*H263</f>
        <v>1.8020000000000001E-2</v>
      </c>
      <c r="S263" s="180">
        <v>0</v>
      </c>
      <c r="T263" s="181">
        <f>S263*H263</f>
        <v>0</v>
      </c>
      <c r="AR263" s="24" t="s">
        <v>206</v>
      </c>
      <c r="AT263" s="24" t="s">
        <v>252</v>
      </c>
      <c r="AU263" s="24" t="s">
        <v>89</v>
      </c>
      <c r="AY263" s="24" t="s">
        <v>159</v>
      </c>
      <c r="BE263" s="182">
        <f>IF(N263="základní",J263,0)</f>
        <v>0</v>
      </c>
      <c r="BF263" s="182">
        <f>IF(N263="snížená",J263,0)</f>
        <v>0</v>
      </c>
      <c r="BG263" s="182">
        <f>IF(N263="zákl. přenesená",J263,0)</f>
        <v>0</v>
      </c>
      <c r="BH263" s="182">
        <f>IF(N263="sníž. přenesená",J263,0)</f>
        <v>0</v>
      </c>
      <c r="BI263" s="182">
        <f>IF(N263="nulová",J263,0)</f>
        <v>0</v>
      </c>
      <c r="BJ263" s="24" t="s">
        <v>89</v>
      </c>
      <c r="BK263" s="182">
        <f>ROUND(I263*H263,2)</f>
        <v>0</v>
      </c>
      <c r="BL263" s="24" t="s">
        <v>166</v>
      </c>
      <c r="BM263" s="24" t="s">
        <v>396</v>
      </c>
    </row>
    <row r="264" spans="2:65" s="1" customFormat="1" ht="16.5" customHeight="1">
      <c r="B264" s="170"/>
      <c r="C264" s="203" t="s">
        <v>397</v>
      </c>
      <c r="D264" s="203" t="s">
        <v>252</v>
      </c>
      <c r="E264" s="204" t="s">
        <v>398</v>
      </c>
      <c r="F264" s="205" t="s">
        <v>399</v>
      </c>
      <c r="G264" s="206" t="s">
        <v>247</v>
      </c>
      <c r="H264" s="207">
        <v>2</v>
      </c>
      <c r="I264" s="208"/>
      <c r="J264" s="209">
        <f>ROUND(I264*H264,2)</f>
        <v>0</v>
      </c>
      <c r="K264" s="205" t="s">
        <v>165</v>
      </c>
      <c r="L264" s="210"/>
      <c r="M264" s="211" t="s">
        <v>5</v>
      </c>
      <c r="N264" s="212" t="s">
        <v>44</v>
      </c>
      <c r="O264" s="42"/>
      <c r="P264" s="180">
        <f>O264*H264</f>
        <v>0</v>
      </c>
      <c r="Q264" s="180">
        <v>1.847E-2</v>
      </c>
      <c r="R264" s="180">
        <f>Q264*H264</f>
        <v>3.6940000000000001E-2</v>
      </c>
      <c r="S264" s="180">
        <v>0</v>
      </c>
      <c r="T264" s="181">
        <f>S264*H264</f>
        <v>0</v>
      </c>
      <c r="AR264" s="24" t="s">
        <v>206</v>
      </c>
      <c r="AT264" s="24" t="s">
        <v>252</v>
      </c>
      <c r="AU264" s="24" t="s">
        <v>89</v>
      </c>
      <c r="AY264" s="24" t="s">
        <v>159</v>
      </c>
      <c r="BE264" s="182">
        <f>IF(N264="základní",J264,0)</f>
        <v>0</v>
      </c>
      <c r="BF264" s="182">
        <f>IF(N264="snížená",J264,0)</f>
        <v>0</v>
      </c>
      <c r="BG264" s="182">
        <f>IF(N264="zákl. přenesená",J264,0)</f>
        <v>0</v>
      </c>
      <c r="BH264" s="182">
        <f>IF(N264="sníž. přenesená",J264,0)</f>
        <v>0</v>
      </c>
      <c r="BI264" s="182">
        <f>IF(N264="nulová",J264,0)</f>
        <v>0</v>
      </c>
      <c r="BJ264" s="24" t="s">
        <v>89</v>
      </c>
      <c r="BK264" s="182">
        <f>ROUND(I264*H264,2)</f>
        <v>0</v>
      </c>
      <c r="BL264" s="24" t="s">
        <v>166</v>
      </c>
      <c r="BM264" s="24" t="s">
        <v>400</v>
      </c>
    </row>
    <row r="265" spans="2:65" s="10" customFormat="1" ht="29.85" customHeight="1">
      <c r="B265" s="157"/>
      <c r="D265" s="158" t="s">
        <v>71</v>
      </c>
      <c r="E265" s="168" t="s">
        <v>213</v>
      </c>
      <c r="F265" s="168" t="s">
        <v>401</v>
      </c>
      <c r="I265" s="160"/>
      <c r="J265" s="169">
        <f>BK265</f>
        <v>0</v>
      </c>
      <c r="L265" s="157"/>
      <c r="M265" s="162"/>
      <c r="N265" s="163"/>
      <c r="O265" s="163"/>
      <c r="P265" s="164">
        <f>SUM(P266:P389)</f>
        <v>0</v>
      </c>
      <c r="Q265" s="163"/>
      <c r="R265" s="164">
        <f>SUM(R266:R389)</f>
        <v>0.76740945000000005</v>
      </c>
      <c r="S265" s="163"/>
      <c r="T265" s="165">
        <f>SUM(T266:T389)</f>
        <v>60.659942000000001</v>
      </c>
      <c r="AR265" s="158" t="s">
        <v>80</v>
      </c>
      <c r="AT265" s="166" t="s">
        <v>71</v>
      </c>
      <c r="AU265" s="166" t="s">
        <v>80</v>
      </c>
      <c r="AY265" s="158" t="s">
        <v>159</v>
      </c>
      <c r="BK265" s="167">
        <f>SUM(BK266:BK389)</f>
        <v>0</v>
      </c>
    </row>
    <row r="266" spans="2:65" s="1" customFormat="1" ht="25.5" customHeight="1">
      <c r="B266" s="170"/>
      <c r="C266" s="171" t="s">
        <v>402</v>
      </c>
      <c r="D266" s="171" t="s">
        <v>161</v>
      </c>
      <c r="E266" s="172" t="s">
        <v>403</v>
      </c>
      <c r="F266" s="173" t="s">
        <v>404</v>
      </c>
      <c r="G266" s="174" t="s">
        <v>201</v>
      </c>
      <c r="H266" s="175">
        <v>289.39999999999998</v>
      </c>
      <c r="I266" s="176"/>
      <c r="J266" s="177">
        <f>ROUND(I266*H266,2)</f>
        <v>0</v>
      </c>
      <c r="K266" s="173" t="s">
        <v>165</v>
      </c>
      <c r="L266" s="41"/>
      <c r="M266" s="178" t="s">
        <v>5</v>
      </c>
      <c r="N266" s="179" t="s">
        <v>44</v>
      </c>
      <c r="O266" s="42"/>
      <c r="P266" s="180">
        <f>O266*H266</f>
        <v>0</v>
      </c>
      <c r="Q266" s="180">
        <v>1.2999999999999999E-4</v>
      </c>
      <c r="R266" s="180">
        <f>Q266*H266</f>
        <v>3.7621999999999996E-2</v>
      </c>
      <c r="S266" s="180">
        <v>0</v>
      </c>
      <c r="T266" s="181">
        <f>S266*H266</f>
        <v>0</v>
      </c>
      <c r="AR266" s="24" t="s">
        <v>166</v>
      </c>
      <c r="AT266" s="24" t="s">
        <v>161</v>
      </c>
      <c r="AU266" s="24" t="s">
        <v>89</v>
      </c>
      <c r="AY266" s="24" t="s">
        <v>159</v>
      </c>
      <c r="BE266" s="182">
        <f>IF(N266="základní",J266,0)</f>
        <v>0</v>
      </c>
      <c r="BF266" s="182">
        <f>IF(N266="snížená",J266,0)</f>
        <v>0</v>
      </c>
      <c r="BG266" s="182">
        <f>IF(N266="zákl. přenesená",J266,0)</f>
        <v>0</v>
      </c>
      <c r="BH266" s="182">
        <f>IF(N266="sníž. přenesená",J266,0)</f>
        <v>0</v>
      </c>
      <c r="BI266" s="182">
        <f>IF(N266="nulová",J266,0)</f>
        <v>0</v>
      </c>
      <c r="BJ266" s="24" t="s">
        <v>89</v>
      </c>
      <c r="BK266" s="182">
        <f>ROUND(I266*H266,2)</f>
        <v>0</v>
      </c>
      <c r="BL266" s="24" t="s">
        <v>166</v>
      </c>
      <c r="BM266" s="24" t="s">
        <v>405</v>
      </c>
    </row>
    <row r="267" spans="2:65" s="1" customFormat="1" ht="54">
      <c r="B267" s="41"/>
      <c r="D267" s="183" t="s">
        <v>168</v>
      </c>
      <c r="F267" s="184" t="s">
        <v>406</v>
      </c>
      <c r="I267" s="185"/>
      <c r="L267" s="41"/>
      <c r="M267" s="186"/>
      <c r="N267" s="42"/>
      <c r="O267" s="42"/>
      <c r="P267" s="42"/>
      <c r="Q267" s="42"/>
      <c r="R267" s="42"/>
      <c r="S267" s="42"/>
      <c r="T267" s="70"/>
      <c r="AT267" s="24" t="s">
        <v>168</v>
      </c>
      <c r="AU267" s="24" t="s">
        <v>89</v>
      </c>
    </row>
    <row r="268" spans="2:65" s="11" customFormat="1">
      <c r="B268" s="187"/>
      <c r="D268" s="183" t="s">
        <v>170</v>
      </c>
      <c r="E268" s="188" t="s">
        <v>5</v>
      </c>
      <c r="F268" s="189" t="s">
        <v>90</v>
      </c>
      <c r="H268" s="190">
        <v>130.69999999999999</v>
      </c>
      <c r="I268" s="191"/>
      <c r="L268" s="187"/>
      <c r="M268" s="192"/>
      <c r="N268" s="193"/>
      <c r="O268" s="193"/>
      <c r="P268" s="193"/>
      <c r="Q268" s="193"/>
      <c r="R268" s="193"/>
      <c r="S268" s="193"/>
      <c r="T268" s="194"/>
      <c r="AT268" s="188" t="s">
        <v>170</v>
      </c>
      <c r="AU268" s="188" t="s">
        <v>89</v>
      </c>
      <c r="AV268" s="11" t="s">
        <v>89</v>
      </c>
      <c r="AW268" s="11" t="s">
        <v>35</v>
      </c>
      <c r="AX268" s="11" t="s">
        <v>72</v>
      </c>
      <c r="AY268" s="188" t="s">
        <v>159</v>
      </c>
    </row>
    <row r="269" spans="2:65" s="11" customFormat="1">
      <c r="B269" s="187"/>
      <c r="D269" s="183" t="s">
        <v>170</v>
      </c>
      <c r="E269" s="188" t="s">
        <v>5</v>
      </c>
      <c r="F269" s="189" t="s">
        <v>407</v>
      </c>
      <c r="H269" s="190">
        <v>158.69999999999999</v>
      </c>
      <c r="I269" s="191"/>
      <c r="L269" s="187"/>
      <c r="M269" s="192"/>
      <c r="N269" s="193"/>
      <c r="O269" s="193"/>
      <c r="P269" s="193"/>
      <c r="Q269" s="193"/>
      <c r="R269" s="193"/>
      <c r="S269" s="193"/>
      <c r="T269" s="194"/>
      <c r="AT269" s="188" t="s">
        <v>170</v>
      </c>
      <c r="AU269" s="188" t="s">
        <v>89</v>
      </c>
      <c r="AV269" s="11" t="s">
        <v>89</v>
      </c>
      <c r="AW269" s="11" t="s">
        <v>35</v>
      </c>
      <c r="AX269" s="11" t="s">
        <v>72</v>
      </c>
      <c r="AY269" s="188" t="s">
        <v>159</v>
      </c>
    </row>
    <row r="270" spans="2:65" s="12" customFormat="1">
      <c r="B270" s="195"/>
      <c r="D270" s="183" t="s">
        <v>170</v>
      </c>
      <c r="E270" s="196" t="s">
        <v>5</v>
      </c>
      <c r="F270" s="197" t="s">
        <v>173</v>
      </c>
      <c r="H270" s="198">
        <v>289.39999999999998</v>
      </c>
      <c r="I270" s="199"/>
      <c r="L270" s="195"/>
      <c r="M270" s="200"/>
      <c r="N270" s="201"/>
      <c r="O270" s="201"/>
      <c r="P270" s="201"/>
      <c r="Q270" s="201"/>
      <c r="R270" s="201"/>
      <c r="S270" s="201"/>
      <c r="T270" s="202"/>
      <c r="AT270" s="196" t="s">
        <v>170</v>
      </c>
      <c r="AU270" s="196" t="s">
        <v>89</v>
      </c>
      <c r="AV270" s="12" t="s">
        <v>166</v>
      </c>
      <c r="AW270" s="12" t="s">
        <v>35</v>
      </c>
      <c r="AX270" s="12" t="s">
        <v>80</v>
      </c>
      <c r="AY270" s="196" t="s">
        <v>159</v>
      </c>
    </row>
    <row r="271" spans="2:65" s="1" customFormat="1" ht="25.5" customHeight="1">
      <c r="B271" s="170"/>
      <c r="C271" s="171" t="s">
        <v>408</v>
      </c>
      <c r="D271" s="171" t="s">
        <v>161</v>
      </c>
      <c r="E271" s="172" t="s">
        <v>409</v>
      </c>
      <c r="F271" s="173" t="s">
        <v>410</v>
      </c>
      <c r="G271" s="174" t="s">
        <v>201</v>
      </c>
      <c r="H271" s="175">
        <v>296.58</v>
      </c>
      <c r="I271" s="176"/>
      <c r="J271" s="177">
        <f>ROUND(I271*H271,2)</f>
        <v>0</v>
      </c>
      <c r="K271" s="173" t="s">
        <v>165</v>
      </c>
      <c r="L271" s="41"/>
      <c r="M271" s="178" t="s">
        <v>5</v>
      </c>
      <c r="N271" s="179" t="s">
        <v>44</v>
      </c>
      <c r="O271" s="42"/>
      <c r="P271" s="180">
        <f>O271*H271</f>
        <v>0</v>
      </c>
      <c r="Q271" s="180">
        <v>4.0000000000000003E-5</v>
      </c>
      <c r="R271" s="180">
        <f>Q271*H271</f>
        <v>1.1863200000000001E-2</v>
      </c>
      <c r="S271" s="180">
        <v>0</v>
      </c>
      <c r="T271" s="181">
        <f>S271*H271</f>
        <v>0</v>
      </c>
      <c r="AR271" s="24" t="s">
        <v>166</v>
      </c>
      <c r="AT271" s="24" t="s">
        <v>161</v>
      </c>
      <c r="AU271" s="24" t="s">
        <v>89</v>
      </c>
      <c r="AY271" s="24" t="s">
        <v>159</v>
      </c>
      <c r="BE271" s="182">
        <f>IF(N271="základní",J271,0)</f>
        <v>0</v>
      </c>
      <c r="BF271" s="182">
        <f>IF(N271="snížená",J271,0)</f>
        <v>0</v>
      </c>
      <c r="BG271" s="182">
        <f>IF(N271="zákl. přenesená",J271,0)</f>
        <v>0</v>
      </c>
      <c r="BH271" s="182">
        <f>IF(N271="sníž. přenesená",J271,0)</f>
        <v>0</v>
      </c>
      <c r="BI271" s="182">
        <f>IF(N271="nulová",J271,0)</f>
        <v>0</v>
      </c>
      <c r="BJ271" s="24" t="s">
        <v>89</v>
      </c>
      <c r="BK271" s="182">
        <f>ROUND(I271*H271,2)</f>
        <v>0</v>
      </c>
      <c r="BL271" s="24" t="s">
        <v>166</v>
      </c>
      <c r="BM271" s="24" t="s">
        <v>411</v>
      </c>
    </row>
    <row r="272" spans="2:65" s="1" customFormat="1" ht="216">
      <c r="B272" s="41"/>
      <c r="D272" s="183" t="s">
        <v>168</v>
      </c>
      <c r="F272" s="184" t="s">
        <v>412</v>
      </c>
      <c r="I272" s="185"/>
      <c r="L272" s="41"/>
      <c r="M272" s="186"/>
      <c r="N272" s="42"/>
      <c r="O272" s="42"/>
      <c r="P272" s="42"/>
      <c r="Q272" s="42"/>
      <c r="R272" s="42"/>
      <c r="S272" s="42"/>
      <c r="T272" s="70"/>
      <c r="AT272" s="24" t="s">
        <v>168</v>
      </c>
      <c r="AU272" s="24" t="s">
        <v>89</v>
      </c>
    </row>
    <row r="273" spans="2:65" s="11" customFormat="1">
      <c r="B273" s="187"/>
      <c r="D273" s="183" t="s">
        <v>170</v>
      </c>
      <c r="E273" s="188" t="s">
        <v>5</v>
      </c>
      <c r="F273" s="189" t="s">
        <v>90</v>
      </c>
      <c r="H273" s="190">
        <v>130.69999999999999</v>
      </c>
      <c r="I273" s="191"/>
      <c r="L273" s="187"/>
      <c r="M273" s="192"/>
      <c r="N273" s="193"/>
      <c r="O273" s="193"/>
      <c r="P273" s="193"/>
      <c r="Q273" s="193"/>
      <c r="R273" s="193"/>
      <c r="S273" s="193"/>
      <c r="T273" s="194"/>
      <c r="AT273" s="188" t="s">
        <v>170</v>
      </c>
      <c r="AU273" s="188" t="s">
        <v>89</v>
      </c>
      <c r="AV273" s="11" t="s">
        <v>89</v>
      </c>
      <c r="AW273" s="11" t="s">
        <v>35</v>
      </c>
      <c r="AX273" s="11" t="s">
        <v>72</v>
      </c>
      <c r="AY273" s="188" t="s">
        <v>159</v>
      </c>
    </row>
    <row r="274" spans="2:65" s="11" customFormat="1">
      <c r="B274" s="187"/>
      <c r="D274" s="183" t="s">
        <v>170</v>
      </c>
      <c r="E274" s="188" t="s">
        <v>413</v>
      </c>
      <c r="F274" s="189" t="s">
        <v>414</v>
      </c>
      <c r="H274" s="190">
        <v>165.88</v>
      </c>
      <c r="I274" s="191"/>
      <c r="L274" s="187"/>
      <c r="M274" s="192"/>
      <c r="N274" s="193"/>
      <c r="O274" s="193"/>
      <c r="P274" s="193"/>
      <c r="Q274" s="193"/>
      <c r="R274" s="193"/>
      <c r="S274" s="193"/>
      <c r="T274" s="194"/>
      <c r="AT274" s="188" t="s">
        <v>170</v>
      </c>
      <c r="AU274" s="188" t="s">
        <v>89</v>
      </c>
      <c r="AV274" s="11" t="s">
        <v>89</v>
      </c>
      <c r="AW274" s="11" t="s">
        <v>35</v>
      </c>
      <c r="AX274" s="11" t="s">
        <v>72</v>
      </c>
      <c r="AY274" s="188" t="s">
        <v>159</v>
      </c>
    </row>
    <row r="275" spans="2:65" s="12" customFormat="1">
      <c r="B275" s="195"/>
      <c r="D275" s="183" t="s">
        <v>170</v>
      </c>
      <c r="E275" s="196" t="s">
        <v>5</v>
      </c>
      <c r="F275" s="197" t="s">
        <v>173</v>
      </c>
      <c r="H275" s="198">
        <v>296.58</v>
      </c>
      <c r="I275" s="199"/>
      <c r="L275" s="195"/>
      <c r="M275" s="200"/>
      <c r="N275" s="201"/>
      <c r="O275" s="201"/>
      <c r="P275" s="201"/>
      <c r="Q275" s="201"/>
      <c r="R275" s="201"/>
      <c r="S275" s="201"/>
      <c r="T275" s="202"/>
      <c r="AT275" s="196" t="s">
        <v>170</v>
      </c>
      <c r="AU275" s="196" t="s">
        <v>89</v>
      </c>
      <c r="AV275" s="12" t="s">
        <v>166</v>
      </c>
      <c r="AW275" s="12" t="s">
        <v>35</v>
      </c>
      <c r="AX275" s="12" t="s">
        <v>80</v>
      </c>
      <c r="AY275" s="196" t="s">
        <v>159</v>
      </c>
    </row>
    <row r="276" spans="2:65" s="1" customFormat="1" ht="38.25" customHeight="1">
      <c r="B276" s="170"/>
      <c r="C276" s="171" t="s">
        <v>415</v>
      </c>
      <c r="D276" s="171" t="s">
        <v>161</v>
      </c>
      <c r="E276" s="172" t="s">
        <v>416</v>
      </c>
      <c r="F276" s="173" t="s">
        <v>417</v>
      </c>
      <c r="G276" s="174" t="s">
        <v>418</v>
      </c>
      <c r="H276" s="175">
        <v>2</v>
      </c>
      <c r="I276" s="176"/>
      <c r="J276" s="177">
        <f>ROUND(I276*H276,2)</f>
        <v>0</v>
      </c>
      <c r="K276" s="173" t="s">
        <v>165</v>
      </c>
      <c r="L276" s="41"/>
      <c r="M276" s="178" t="s">
        <v>5</v>
      </c>
      <c r="N276" s="179" t="s">
        <v>44</v>
      </c>
      <c r="O276" s="42"/>
      <c r="P276" s="180">
        <f>O276*H276</f>
        <v>0</v>
      </c>
      <c r="Q276" s="180">
        <v>0.11902</v>
      </c>
      <c r="R276" s="180">
        <f>Q276*H276</f>
        <v>0.23804</v>
      </c>
      <c r="S276" s="180">
        <v>8.6999999999999994E-2</v>
      </c>
      <c r="T276" s="181">
        <f>S276*H276</f>
        <v>0.17399999999999999</v>
      </c>
      <c r="AR276" s="24" t="s">
        <v>166</v>
      </c>
      <c r="AT276" s="24" t="s">
        <v>161</v>
      </c>
      <c r="AU276" s="24" t="s">
        <v>89</v>
      </c>
      <c r="AY276" s="24" t="s">
        <v>159</v>
      </c>
      <c r="BE276" s="182">
        <f>IF(N276="základní",J276,0)</f>
        <v>0</v>
      </c>
      <c r="BF276" s="182">
        <f>IF(N276="snížená",J276,0)</f>
        <v>0</v>
      </c>
      <c r="BG276" s="182">
        <f>IF(N276="zákl. přenesená",J276,0)</f>
        <v>0</v>
      </c>
      <c r="BH276" s="182">
        <f>IF(N276="sníž. přenesená",J276,0)</f>
        <v>0</v>
      </c>
      <c r="BI276" s="182">
        <f>IF(N276="nulová",J276,0)</f>
        <v>0</v>
      </c>
      <c r="BJ276" s="24" t="s">
        <v>89</v>
      </c>
      <c r="BK276" s="182">
        <f>ROUND(I276*H276,2)</f>
        <v>0</v>
      </c>
      <c r="BL276" s="24" t="s">
        <v>166</v>
      </c>
      <c r="BM276" s="24" t="s">
        <v>419</v>
      </c>
    </row>
    <row r="277" spans="2:65" s="1" customFormat="1" ht="283.5">
      <c r="B277" s="41"/>
      <c r="D277" s="183" t="s">
        <v>168</v>
      </c>
      <c r="F277" s="184" t="s">
        <v>420</v>
      </c>
      <c r="I277" s="185"/>
      <c r="L277" s="41"/>
      <c r="M277" s="186"/>
      <c r="N277" s="42"/>
      <c r="O277" s="42"/>
      <c r="P277" s="42"/>
      <c r="Q277" s="42"/>
      <c r="R277" s="42"/>
      <c r="S277" s="42"/>
      <c r="T277" s="70"/>
      <c r="AT277" s="24" t="s">
        <v>168</v>
      </c>
      <c r="AU277" s="24" t="s">
        <v>89</v>
      </c>
    </row>
    <row r="278" spans="2:65" s="11" customFormat="1">
      <c r="B278" s="187"/>
      <c r="D278" s="183" t="s">
        <v>170</v>
      </c>
      <c r="E278" s="188" t="s">
        <v>5</v>
      </c>
      <c r="F278" s="189" t="s">
        <v>421</v>
      </c>
      <c r="H278" s="190">
        <v>2</v>
      </c>
      <c r="I278" s="191"/>
      <c r="L278" s="187"/>
      <c r="M278" s="192"/>
      <c r="N278" s="193"/>
      <c r="O278" s="193"/>
      <c r="P278" s="193"/>
      <c r="Q278" s="193"/>
      <c r="R278" s="193"/>
      <c r="S278" s="193"/>
      <c r="T278" s="194"/>
      <c r="AT278" s="188" t="s">
        <v>170</v>
      </c>
      <c r="AU278" s="188" t="s">
        <v>89</v>
      </c>
      <c r="AV278" s="11" t="s">
        <v>89</v>
      </c>
      <c r="AW278" s="11" t="s">
        <v>35</v>
      </c>
      <c r="AX278" s="11" t="s">
        <v>80</v>
      </c>
      <c r="AY278" s="188" t="s">
        <v>159</v>
      </c>
    </row>
    <row r="279" spans="2:65" s="1" customFormat="1" ht="51" customHeight="1">
      <c r="B279" s="170"/>
      <c r="C279" s="171" t="s">
        <v>422</v>
      </c>
      <c r="D279" s="171" t="s">
        <v>161</v>
      </c>
      <c r="E279" s="172" t="s">
        <v>423</v>
      </c>
      <c r="F279" s="173" t="s">
        <v>424</v>
      </c>
      <c r="G279" s="174" t="s">
        <v>425</v>
      </c>
      <c r="H279" s="175">
        <v>10</v>
      </c>
      <c r="I279" s="176"/>
      <c r="J279" s="177">
        <f>ROUND(I279*H279,2)</f>
        <v>0</v>
      </c>
      <c r="K279" s="173" t="s">
        <v>165</v>
      </c>
      <c r="L279" s="41"/>
      <c r="M279" s="178" t="s">
        <v>5</v>
      </c>
      <c r="N279" s="179" t="s">
        <v>44</v>
      </c>
      <c r="O279" s="42"/>
      <c r="P279" s="180">
        <f>O279*H279</f>
        <v>0</v>
      </c>
      <c r="Q279" s="180">
        <v>3.47E-3</v>
      </c>
      <c r="R279" s="180">
        <f>Q279*H279</f>
        <v>3.4700000000000002E-2</v>
      </c>
      <c r="S279" s="180">
        <v>0</v>
      </c>
      <c r="T279" s="181">
        <f>S279*H279</f>
        <v>0</v>
      </c>
      <c r="AR279" s="24" t="s">
        <v>166</v>
      </c>
      <c r="AT279" s="24" t="s">
        <v>161</v>
      </c>
      <c r="AU279" s="24" t="s">
        <v>89</v>
      </c>
      <c r="AY279" s="24" t="s">
        <v>159</v>
      </c>
      <c r="BE279" s="182">
        <f>IF(N279="základní",J279,0)</f>
        <v>0</v>
      </c>
      <c r="BF279" s="182">
        <f>IF(N279="snížená",J279,0)</f>
        <v>0</v>
      </c>
      <c r="BG279" s="182">
        <f>IF(N279="zákl. přenesená",J279,0)</f>
        <v>0</v>
      </c>
      <c r="BH279" s="182">
        <f>IF(N279="sníž. přenesená",J279,0)</f>
        <v>0</v>
      </c>
      <c r="BI279" s="182">
        <f>IF(N279="nulová",J279,0)</f>
        <v>0</v>
      </c>
      <c r="BJ279" s="24" t="s">
        <v>89</v>
      </c>
      <c r="BK279" s="182">
        <f>ROUND(I279*H279,2)</f>
        <v>0</v>
      </c>
      <c r="BL279" s="24" t="s">
        <v>166</v>
      </c>
      <c r="BM279" s="24" t="s">
        <v>426</v>
      </c>
    </row>
    <row r="280" spans="2:65" s="1" customFormat="1" ht="283.5">
      <c r="B280" s="41"/>
      <c r="D280" s="183" t="s">
        <v>168</v>
      </c>
      <c r="F280" s="184" t="s">
        <v>420</v>
      </c>
      <c r="I280" s="185"/>
      <c r="L280" s="41"/>
      <c r="M280" s="186"/>
      <c r="N280" s="42"/>
      <c r="O280" s="42"/>
      <c r="P280" s="42"/>
      <c r="Q280" s="42"/>
      <c r="R280" s="42"/>
      <c r="S280" s="42"/>
      <c r="T280" s="70"/>
      <c r="AT280" s="24" t="s">
        <v>168</v>
      </c>
      <c r="AU280" s="24" t="s">
        <v>89</v>
      </c>
    </row>
    <row r="281" spans="2:65" s="11" customFormat="1">
      <c r="B281" s="187"/>
      <c r="D281" s="183" t="s">
        <v>170</v>
      </c>
      <c r="E281" s="188" t="s">
        <v>5</v>
      </c>
      <c r="F281" s="189" t="s">
        <v>427</v>
      </c>
      <c r="H281" s="190">
        <v>10</v>
      </c>
      <c r="I281" s="191"/>
      <c r="L281" s="187"/>
      <c r="M281" s="192"/>
      <c r="N281" s="193"/>
      <c r="O281" s="193"/>
      <c r="P281" s="193"/>
      <c r="Q281" s="193"/>
      <c r="R281" s="193"/>
      <c r="S281" s="193"/>
      <c r="T281" s="194"/>
      <c r="AT281" s="188" t="s">
        <v>170</v>
      </c>
      <c r="AU281" s="188" t="s">
        <v>89</v>
      </c>
      <c r="AV281" s="11" t="s">
        <v>89</v>
      </c>
      <c r="AW281" s="11" t="s">
        <v>35</v>
      </c>
      <c r="AX281" s="11" t="s">
        <v>80</v>
      </c>
      <c r="AY281" s="188" t="s">
        <v>159</v>
      </c>
    </row>
    <row r="282" spans="2:65" s="1" customFormat="1" ht="25.5" customHeight="1">
      <c r="B282" s="170"/>
      <c r="C282" s="171" t="s">
        <v>428</v>
      </c>
      <c r="D282" s="171" t="s">
        <v>161</v>
      </c>
      <c r="E282" s="172" t="s">
        <v>429</v>
      </c>
      <c r="F282" s="173" t="s">
        <v>430</v>
      </c>
      <c r="G282" s="174" t="s">
        <v>201</v>
      </c>
      <c r="H282" s="175">
        <v>38.090000000000003</v>
      </c>
      <c r="I282" s="176"/>
      <c r="J282" s="177">
        <f>ROUND(I282*H282,2)</f>
        <v>0</v>
      </c>
      <c r="K282" s="173" t="s">
        <v>165</v>
      </c>
      <c r="L282" s="41"/>
      <c r="M282" s="178" t="s">
        <v>5</v>
      </c>
      <c r="N282" s="179" t="s">
        <v>44</v>
      </c>
      <c r="O282" s="42"/>
      <c r="P282" s="180">
        <f>O282*H282</f>
        <v>0</v>
      </c>
      <c r="Q282" s="180">
        <v>0</v>
      </c>
      <c r="R282" s="180">
        <f>Q282*H282</f>
        <v>0</v>
      </c>
      <c r="S282" s="180">
        <v>0.26100000000000001</v>
      </c>
      <c r="T282" s="181">
        <f>S282*H282</f>
        <v>9.9414900000000017</v>
      </c>
      <c r="AR282" s="24" t="s">
        <v>166</v>
      </c>
      <c r="AT282" s="24" t="s">
        <v>161</v>
      </c>
      <c r="AU282" s="24" t="s">
        <v>89</v>
      </c>
      <c r="AY282" s="24" t="s">
        <v>159</v>
      </c>
      <c r="BE282" s="182">
        <f>IF(N282="základní",J282,0)</f>
        <v>0</v>
      </c>
      <c r="BF282" s="182">
        <f>IF(N282="snížená",J282,0)</f>
        <v>0</v>
      </c>
      <c r="BG282" s="182">
        <f>IF(N282="zákl. přenesená",J282,0)</f>
        <v>0</v>
      </c>
      <c r="BH282" s="182">
        <f>IF(N282="sníž. přenesená",J282,0)</f>
        <v>0</v>
      </c>
      <c r="BI282" s="182">
        <f>IF(N282="nulová",J282,0)</f>
        <v>0</v>
      </c>
      <c r="BJ282" s="24" t="s">
        <v>89</v>
      </c>
      <c r="BK282" s="182">
        <f>ROUND(I282*H282,2)</f>
        <v>0</v>
      </c>
      <c r="BL282" s="24" t="s">
        <v>166</v>
      </c>
      <c r="BM282" s="24" t="s">
        <v>431</v>
      </c>
    </row>
    <row r="283" spans="2:65" s="11" customFormat="1">
      <c r="B283" s="187"/>
      <c r="D283" s="183" t="s">
        <v>170</v>
      </c>
      <c r="E283" s="188" t="s">
        <v>5</v>
      </c>
      <c r="F283" s="189" t="s">
        <v>432</v>
      </c>
      <c r="H283" s="190">
        <v>2.657</v>
      </c>
      <c r="I283" s="191"/>
      <c r="L283" s="187"/>
      <c r="M283" s="192"/>
      <c r="N283" s="193"/>
      <c r="O283" s="193"/>
      <c r="P283" s="193"/>
      <c r="Q283" s="193"/>
      <c r="R283" s="193"/>
      <c r="S283" s="193"/>
      <c r="T283" s="194"/>
      <c r="AT283" s="188" t="s">
        <v>170</v>
      </c>
      <c r="AU283" s="188" t="s">
        <v>89</v>
      </c>
      <c r="AV283" s="11" t="s">
        <v>89</v>
      </c>
      <c r="AW283" s="11" t="s">
        <v>35</v>
      </c>
      <c r="AX283" s="11" t="s">
        <v>72</v>
      </c>
      <c r="AY283" s="188" t="s">
        <v>159</v>
      </c>
    </row>
    <row r="284" spans="2:65" s="11" customFormat="1">
      <c r="B284" s="187"/>
      <c r="D284" s="183" t="s">
        <v>170</v>
      </c>
      <c r="E284" s="188" t="s">
        <v>5</v>
      </c>
      <c r="F284" s="189" t="s">
        <v>433</v>
      </c>
      <c r="H284" s="190">
        <v>11.505000000000001</v>
      </c>
      <c r="I284" s="191"/>
      <c r="L284" s="187"/>
      <c r="M284" s="192"/>
      <c r="N284" s="193"/>
      <c r="O284" s="193"/>
      <c r="P284" s="193"/>
      <c r="Q284" s="193"/>
      <c r="R284" s="193"/>
      <c r="S284" s="193"/>
      <c r="T284" s="194"/>
      <c r="AT284" s="188" t="s">
        <v>170</v>
      </c>
      <c r="AU284" s="188" t="s">
        <v>89</v>
      </c>
      <c r="AV284" s="11" t="s">
        <v>89</v>
      </c>
      <c r="AW284" s="11" t="s">
        <v>35</v>
      </c>
      <c r="AX284" s="11" t="s">
        <v>72</v>
      </c>
      <c r="AY284" s="188" t="s">
        <v>159</v>
      </c>
    </row>
    <row r="285" spans="2:65" s="11" customFormat="1">
      <c r="B285" s="187"/>
      <c r="D285" s="183" t="s">
        <v>170</v>
      </c>
      <c r="E285" s="188" t="s">
        <v>5</v>
      </c>
      <c r="F285" s="189" t="s">
        <v>434</v>
      </c>
      <c r="H285" s="190">
        <v>8.548</v>
      </c>
      <c r="I285" s="191"/>
      <c r="L285" s="187"/>
      <c r="M285" s="192"/>
      <c r="N285" s="193"/>
      <c r="O285" s="193"/>
      <c r="P285" s="193"/>
      <c r="Q285" s="193"/>
      <c r="R285" s="193"/>
      <c r="S285" s="193"/>
      <c r="T285" s="194"/>
      <c r="AT285" s="188" t="s">
        <v>170</v>
      </c>
      <c r="AU285" s="188" t="s">
        <v>89</v>
      </c>
      <c r="AV285" s="11" t="s">
        <v>89</v>
      </c>
      <c r="AW285" s="11" t="s">
        <v>35</v>
      </c>
      <c r="AX285" s="11" t="s">
        <v>72</v>
      </c>
      <c r="AY285" s="188" t="s">
        <v>159</v>
      </c>
    </row>
    <row r="286" spans="2:65" s="11" customFormat="1">
      <c r="B286" s="187"/>
      <c r="D286" s="183" t="s">
        <v>170</v>
      </c>
      <c r="E286" s="188" t="s">
        <v>5</v>
      </c>
      <c r="F286" s="189" t="s">
        <v>435</v>
      </c>
      <c r="H286" s="190">
        <v>5.94</v>
      </c>
      <c r="I286" s="191"/>
      <c r="L286" s="187"/>
      <c r="M286" s="192"/>
      <c r="N286" s="193"/>
      <c r="O286" s="193"/>
      <c r="P286" s="193"/>
      <c r="Q286" s="193"/>
      <c r="R286" s="193"/>
      <c r="S286" s="193"/>
      <c r="T286" s="194"/>
      <c r="AT286" s="188" t="s">
        <v>170</v>
      </c>
      <c r="AU286" s="188" t="s">
        <v>89</v>
      </c>
      <c r="AV286" s="11" t="s">
        <v>89</v>
      </c>
      <c r="AW286" s="11" t="s">
        <v>35</v>
      </c>
      <c r="AX286" s="11" t="s">
        <v>72</v>
      </c>
      <c r="AY286" s="188" t="s">
        <v>159</v>
      </c>
    </row>
    <row r="287" spans="2:65" s="11" customFormat="1">
      <c r="B287" s="187"/>
      <c r="D287" s="183" t="s">
        <v>170</v>
      </c>
      <c r="E287" s="188" t="s">
        <v>5</v>
      </c>
      <c r="F287" s="189" t="s">
        <v>436</v>
      </c>
      <c r="H287" s="190">
        <v>9.44</v>
      </c>
      <c r="I287" s="191"/>
      <c r="L287" s="187"/>
      <c r="M287" s="192"/>
      <c r="N287" s="193"/>
      <c r="O287" s="193"/>
      <c r="P287" s="193"/>
      <c r="Q287" s="193"/>
      <c r="R287" s="193"/>
      <c r="S287" s="193"/>
      <c r="T287" s="194"/>
      <c r="AT287" s="188" t="s">
        <v>170</v>
      </c>
      <c r="AU287" s="188" t="s">
        <v>89</v>
      </c>
      <c r="AV287" s="11" t="s">
        <v>89</v>
      </c>
      <c r="AW287" s="11" t="s">
        <v>35</v>
      </c>
      <c r="AX287" s="11" t="s">
        <v>72</v>
      </c>
      <c r="AY287" s="188" t="s">
        <v>159</v>
      </c>
    </row>
    <row r="288" spans="2:65" s="12" customFormat="1">
      <c r="B288" s="195"/>
      <c r="D288" s="183" t="s">
        <v>170</v>
      </c>
      <c r="E288" s="196" t="s">
        <v>5</v>
      </c>
      <c r="F288" s="197" t="s">
        <v>173</v>
      </c>
      <c r="H288" s="198">
        <v>38.090000000000003</v>
      </c>
      <c r="I288" s="199"/>
      <c r="L288" s="195"/>
      <c r="M288" s="200"/>
      <c r="N288" s="201"/>
      <c r="O288" s="201"/>
      <c r="P288" s="201"/>
      <c r="Q288" s="201"/>
      <c r="R288" s="201"/>
      <c r="S288" s="201"/>
      <c r="T288" s="202"/>
      <c r="AT288" s="196" t="s">
        <v>170</v>
      </c>
      <c r="AU288" s="196" t="s">
        <v>89</v>
      </c>
      <c r="AV288" s="12" t="s">
        <v>166</v>
      </c>
      <c r="AW288" s="12" t="s">
        <v>35</v>
      </c>
      <c r="AX288" s="12" t="s">
        <v>80</v>
      </c>
      <c r="AY288" s="196" t="s">
        <v>159</v>
      </c>
    </row>
    <row r="289" spans="2:65" s="1" customFormat="1" ht="25.5" customHeight="1">
      <c r="B289" s="170"/>
      <c r="C289" s="171" t="s">
        <v>437</v>
      </c>
      <c r="D289" s="171" t="s">
        <v>161</v>
      </c>
      <c r="E289" s="172" t="s">
        <v>438</v>
      </c>
      <c r="F289" s="173" t="s">
        <v>439</v>
      </c>
      <c r="G289" s="174" t="s">
        <v>201</v>
      </c>
      <c r="H289" s="175">
        <v>35.25</v>
      </c>
      <c r="I289" s="176"/>
      <c r="J289" s="177">
        <f>ROUND(I289*H289,2)</f>
        <v>0</v>
      </c>
      <c r="K289" s="173" t="s">
        <v>165</v>
      </c>
      <c r="L289" s="41"/>
      <c r="M289" s="178" t="s">
        <v>5</v>
      </c>
      <c r="N289" s="179" t="s">
        <v>44</v>
      </c>
      <c r="O289" s="42"/>
      <c r="P289" s="180">
        <f>O289*H289</f>
        <v>0</v>
      </c>
      <c r="Q289" s="180">
        <v>0</v>
      </c>
      <c r="R289" s="180">
        <f>Q289*H289</f>
        <v>0</v>
      </c>
      <c r="S289" s="180">
        <v>5.7000000000000002E-2</v>
      </c>
      <c r="T289" s="181">
        <f>S289*H289</f>
        <v>2.0092500000000002</v>
      </c>
      <c r="AR289" s="24" t="s">
        <v>166</v>
      </c>
      <c r="AT289" s="24" t="s">
        <v>161</v>
      </c>
      <c r="AU289" s="24" t="s">
        <v>89</v>
      </c>
      <c r="AY289" s="24" t="s">
        <v>159</v>
      </c>
      <c r="BE289" s="182">
        <f>IF(N289="základní",J289,0)</f>
        <v>0</v>
      </c>
      <c r="BF289" s="182">
        <f>IF(N289="snížená",J289,0)</f>
        <v>0</v>
      </c>
      <c r="BG289" s="182">
        <f>IF(N289="zákl. přenesená",J289,0)</f>
        <v>0</v>
      </c>
      <c r="BH289" s="182">
        <f>IF(N289="sníž. přenesená",J289,0)</f>
        <v>0</v>
      </c>
      <c r="BI289" s="182">
        <f>IF(N289="nulová",J289,0)</f>
        <v>0</v>
      </c>
      <c r="BJ289" s="24" t="s">
        <v>89</v>
      </c>
      <c r="BK289" s="182">
        <f>ROUND(I289*H289,2)</f>
        <v>0</v>
      </c>
      <c r="BL289" s="24" t="s">
        <v>166</v>
      </c>
      <c r="BM289" s="24" t="s">
        <v>440</v>
      </c>
    </row>
    <row r="290" spans="2:65" s="1" customFormat="1" ht="27">
      <c r="B290" s="41"/>
      <c r="D290" s="183" t="s">
        <v>168</v>
      </c>
      <c r="F290" s="184" t="s">
        <v>441</v>
      </c>
      <c r="I290" s="185"/>
      <c r="L290" s="41"/>
      <c r="M290" s="186"/>
      <c r="N290" s="42"/>
      <c r="O290" s="42"/>
      <c r="P290" s="42"/>
      <c r="Q290" s="42"/>
      <c r="R290" s="42"/>
      <c r="S290" s="42"/>
      <c r="T290" s="70"/>
      <c r="AT290" s="24" t="s">
        <v>168</v>
      </c>
      <c r="AU290" s="24" t="s">
        <v>89</v>
      </c>
    </row>
    <row r="291" spans="2:65" s="11" customFormat="1">
      <c r="B291" s="187"/>
      <c r="D291" s="183" t="s">
        <v>170</v>
      </c>
      <c r="E291" s="188" t="s">
        <v>5</v>
      </c>
      <c r="F291" s="189" t="s">
        <v>442</v>
      </c>
      <c r="H291" s="190">
        <v>30.1</v>
      </c>
      <c r="I291" s="191"/>
      <c r="L291" s="187"/>
      <c r="M291" s="192"/>
      <c r="N291" s="193"/>
      <c r="O291" s="193"/>
      <c r="P291" s="193"/>
      <c r="Q291" s="193"/>
      <c r="R291" s="193"/>
      <c r="S291" s="193"/>
      <c r="T291" s="194"/>
      <c r="AT291" s="188" t="s">
        <v>170</v>
      </c>
      <c r="AU291" s="188" t="s">
        <v>89</v>
      </c>
      <c r="AV291" s="11" t="s">
        <v>89</v>
      </c>
      <c r="AW291" s="11" t="s">
        <v>35</v>
      </c>
      <c r="AX291" s="11" t="s">
        <v>72</v>
      </c>
      <c r="AY291" s="188" t="s">
        <v>159</v>
      </c>
    </row>
    <row r="292" spans="2:65" s="11" customFormat="1">
      <c r="B292" s="187"/>
      <c r="D292" s="183" t="s">
        <v>170</v>
      </c>
      <c r="E292" s="188" t="s">
        <v>5</v>
      </c>
      <c r="F292" s="189" t="s">
        <v>443</v>
      </c>
      <c r="H292" s="190">
        <v>5.15</v>
      </c>
      <c r="I292" s="191"/>
      <c r="L292" s="187"/>
      <c r="M292" s="192"/>
      <c r="N292" s="193"/>
      <c r="O292" s="193"/>
      <c r="P292" s="193"/>
      <c r="Q292" s="193"/>
      <c r="R292" s="193"/>
      <c r="S292" s="193"/>
      <c r="T292" s="194"/>
      <c r="AT292" s="188" t="s">
        <v>170</v>
      </c>
      <c r="AU292" s="188" t="s">
        <v>89</v>
      </c>
      <c r="AV292" s="11" t="s">
        <v>89</v>
      </c>
      <c r="AW292" s="11" t="s">
        <v>35</v>
      </c>
      <c r="AX292" s="11" t="s">
        <v>72</v>
      </c>
      <c r="AY292" s="188" t="s">
        <v>159</v>
      </c>
    </row>
    <row r="293" spans="2:65" s="12" customFormat="1">
      <c r="B293" s="195"/>
      <c r="D293" s="183" t="s">
        <v>170</v>
      </c>
      <c r="E293" s="196" t="s">
        <v>5</v>
      </c>
      <c r="F293" s="197" t="s">
        <v>173</v>
      </c>
      <c r="H293" s="198">
        <v>35.25</v>
      </c>
      <c r="I293" s="199"/>
      <c r="L293" s="195"/>
      <c r="M293" s="200"/>
      <c r="N293" s="201"/>
      <c r="O293" s="201"/>
      <c r="P293" s="201"/>
      <c r="Q293" s="201"/>
      <c r="R293" s="201"/>
      <c r="S293" s="201"/>
      <c r="T293" s="202"/>
      <c r="AT293" s="196" t="s">
        <v>170</v>
      </c>
      <c r="AU293" s="196" t="s">
        <v>89</v>
      </c>
      <c r="AV293" s="12" t="s">
        <v>166</v>
      </c>
      <c r="AW293" s="12" t="s">
        <v>35</v>
      </c>
      <c r="AX293" s="12" t="s">
        <v>80</v>
      </c>
      <c r="AY293" s="196" t="s">
        <v>159</v>
      </c>
    </row>
    <row r="294" spans="2:65" s="1" customFormat="1" ht="38.25" customHeight="1">
      <c r="B294" s="170"/>
      <c r="C294" s="171" t="s">
        <v>444</v>
      </c>
      <c r="D294" s="171" t="s">
        <v>161</v>
      </c>
      <c r="E294" s="172" t="s">
        <v>445</v>
      </c>
      <c r="F294" s="173" t="s">
        <v>446</v>
      </c>
      <c r="G294" s="174" t="s">
        <v>201</v>
      </c>
      <c r="H294" s="175">
        <v>10.5</v>
      </c>
      <c r="I294" s="176"/>
      <c r="J294" s="177">
        <f>ROUND(I294*H294,2)</f>
        <v>0</v>
      </c>
      <c r="K294" s="173" t="s">
        <v>165</v>
      </c>
      <c r="L294" s="41"/>
      <c r="M294" s="178" t="s">
        <v>5</v>
      </c>
      <c r="N294" s="179" t="s">
        <v>44</v>
      </c>
      <c r="O294" s="42"/>
      <c r="P294" s="180">
        <f>O294*H294</f>
        <v>0</v>
      </c>
      <c r="Q294" s="180">
        <v>0</v>
      </c>
      <c r="R294" s="180">
        <f>Q294*H294</f>
        <v>0</v>
      </c>
      <c r="S294" s="180">
        <v>7.3999999999999996E-2</v>
      </c>
      <c r="T294" s="181">
        <f>S294*H294</f>
        <v>0.77699999999999991</v>
      </c>
      <c r="AR294" s="24" t="s">
        <v>166</v>
      </c>
      <c r="AT294" s="24" t="s">
        <v>161</v>
      </c>
      <c r="AU294" s="24" t="s">
        <v>89</v>
      </c>
      <c r="AY294" s="24" t="s">
        <v>159</v>
      </c>
      <c r="BE294" s="182">
        <f>IF(N294="základní",J294,0)</f>
        <v>0</v>
      </c>
      <c r="BF294" s="182">
        <f>IF(N294="snížená",J294,0)</f>
        <v>0</v>
      </c>
      <c r="BG294" s="182">
        <f>IF(N294="zákl. přenesená",J294,0)</f>
        <v>0</v>
      </c>
      <c r="BH294" s="182">
        <f>IF(N294="sníž. přenesená",J294,0)</f>
        <v>0</v>
      </c>
      <c r="BI294" s="182">
        <f>IF(N294="nulová",J294,0)</f>
        <v>0</v>
      </c>
      <c r="BJ294" s="24" t="s">
        <v>89</v>
      </c>
      <c r="BK294" s="182">
        <f>ROUND(I294*H294,2)</f>
        <v>0</v>
      </c>
      <c r="BL294" s="24" t="s">
        <v>166</v>
      </c>
      <c r="BM294" s="24" t="s">
        <v>447</v>
      </c>
    </row>
    <row r="295" spans="2:65" s="1" customFormat="1" ht="27">
      <c r="B295" s="41"/>
      <c r="D295" s="183" t="s">
        <v>168</v>
      </c>
      <c r="F295" s="184" t="s">
        <v>441</v>
      </c>
      <c r="I295" s="185"/>
      <c r="L295" s="41"/>
      <c r="M295" s="186"/>
      <c r="N295" s="42"/>
      <c r="O295" s="42"/>
      <c r="P295" s="42"/>
      <c r="Q295" s="42"/>
      <c r="R295" s="42"/>
      <c r="S295" s="42"/>
      <c r="T295" s="70"/>
      <c r="AT295" s="24" t="s">
        <v>168</v>
      </c>
      <c r="AU295" s="24" t="s">
        <v>89</v>
      </c>
    </row>
    <row r="296" spans="2:65" s="11" customFormat="1">
      <c r="B296" s="187"/>
      <c r="D296" s="183" t="s">
        <v>170</v>
      </c>
      <c r="E296" s="188" t="s">
        <v>5</v>
      </c>
      <c r="F296" s="189" t="s">
        <v>448</v>
      </c>
      <c r="H296" s="190">
        <v>10.5</v>
      </c>
      <c r="I296" s="191"/>
      <c r="L296" s="187"/>
      <c r="M296" s="192"/>
      <c r="N296" s="193"/>
      <c r="O296" s="193"/>
      <c r="P296" s="193"/>
      <c r="Q296" s="193"/>
      <c r="R296" s="193"/>
      <c r="S296" s="193"/>
      <c r="T296" s="194"/>
      <c r="AT296" s="188" t="s">
        <v>170</v>
      </c>
      <c r="AU296" s="188" t="s">
        <v>89</v>
      </c>
      <c r="AV296" s="11" t="s">
        <v>89</v>
      </c>
      <c r="AW296" s="11" t="s">
        <v>35</v>
      </c>
      <c r="AX296" s="11" t="s">
        <v>72</v>
      </c>
      <c r="AY296" s="188" t="s">
        <v>159</v>
      </c>
    </row>
    <row r="297" spans="2:65" s="12" customFormat="1">
      <c r="B297" s="195"/>
      <c r="D297" s="183" t="s">
        <v>170</v>
      </c>
      <c r="E297" s="196" t="s">
        <v>5</v>
      </c>
      <c r="F297" s="197" t="s">
        <v>173</v>
      </c>
      <c r="H297" s="198">
        <v>10.5</v>
      </c>
      <c r="I297" s="199"/>
      <c r="L297" s="195"/>
      <c r="M297" s="200"/>
      <c r="N297" s="201"/>
      <c r="O297" s="201"/>
      <c r="P297" s="201"/>
      <c r="Q297" s="201"/>
      <c r="R297" s="201"/>
      <c r="S297" s="201"/>
      <c r="T297" s="202"/>
      <c r="AT297" s="196" t="s">
        <v>170</v>
      </c>
      <c r="AU297" s="196" t="s">
        <v>89</v>
      </c>
      <c r="AV297" s="12" t="s">
        <v>166</v>
      </c>
      <c r="AW297" s="12" t="s">
        <v>35</v>
      </c>
      <c r="AX297" s="12" t="s">
        <v>80</v>
      </c>
      <c r="AY297" s="196" t="s">
        <v>159</v>
      </c>
    </row>
    <row r="298" spans="2:65" s="1" customFormat="1" ht="38.25" customHeight="1">
      <c r="B298" s="170"/>
      <c r="C298" s="171" t="s">
        <v>449</v>
      </c>
      <c r="D298" s="171" t="s">
        <v>161</v>
      </c>
      <c r="E298" s="172" t="s">
        <v>450</v>
      </c>
      <c r="F298" s="173" t="s">
        <v>451</v>
      </c>
      <c r="G298" s="174" t="s">
        <v>201</v>
      </c>
      <c r="H298" s="175">
        <v>1.9</v>
      </c>
      <c r="I298" s="176"/>
      <c r="J298" s="177">
        <f>ROUND(I298*H298,2)</f>
        <v>0</v>
      </c>
      <c r="K298" s="173" t="s">
        <v>165</v>
      </c>
      <c r="L298" s="41"/>
      <c r="M298" s="178" t="s">
        <v>5</v>
      </c>
      <c r="N298" s="179" t="s">
        <v>44</v>
      </c>
      <c r="O298" s="42"/>
      <c r="P298" s="180">
        <f>O298*H298</f>
        <v>0</v>
      </c>
      <c r="Q298" s="180">
        <v>0</v>
      </c>
      <c r="R298" s="180">
        <f>Q298*H298</f>
        <v>0</v>
      </c>
      <c r="S298" s="180">
        <v>5.5E-2</v>
      </c>
      <c r="T298" s="181">
        <f>S298*H298</f>
        <v>0.1045</v>
      </c>
      <c r="AR298" s="24" t="s">
        <v>166</v>
      </c>
      <c r="AT298" s="24" t="s">
        <v>161</v>
      </c>
      <c r="AU298" s="24" t="s">
        <v>89</v>
      </c>
      <c r="AY298" s="24" t="s">
        <v>159</v>
      </c>
      <c r="BE298" s="182">
        <f>IF(N298="základní",J298,0)</f>
        <v>0</v>
      </c>
      <c r="BF298" s="182">
        <f>IF(N298="snížená",J298,0)</f>
        <v>0</v>
      </c>
      <c r="BG298" s="182">
        <f>IF(N298="zákl. přenesená",J298,0)</f>
        <v>0</v>
      </c>
      <c r="BH298" s="182">
        <f>IF(N298="sníž. přenesená",J298,0)</f>
        <v>0</v>
      </c>
      <c r="BI298" s="182">
        <f>IF(N298="nulová",J298,0)</f>
        <v>0</v>
      </c>
      <c r="BJ298" s="24" t="s">
        <v>89</v>
      </c>
      <c r="BK298" s="182">
        <f>ROUND(I298*H298,2)</f>
        <v>0</v>
      </c>
      <c r="BL298" s="24" t="s">
        <v>166</v>
      </c>
      <c r="BM298" s="24" t="s">
        <v>452</v>
      </c>
    </row>
    <row r="299" spans="2:65" s="11" customFormat="1">
      <c r="B299" s="187"/>
      <c r="D299" s="183" t="s">
        <v>170</v>
      </c>
      <c r="E299" s="188" t="s">
        <v>5</v>
      </c>
      <c r="F299" s="189" t="s">
        <v>453</v>
      </c>
      <c r="H299" s="190">
        <v>1.9</v>
      </c>
      <c r="I299" s="191"/>
      <c r="L299" s="187"/>
      <c r="M299" s="192"/>
      <c r="N299" s="193"/>
      <c r="O299" s="193"/>
      <c r="P299" s="193"/>
      <c r="Q299" s="193"/>
      <c r="R299" s="193"/>
      <c r="S299" s="193"/>
      <c r="T299" s="194"/>
      <c r="AT299" s="188" t="s">
        <v>170</v>
      </c>
      <c r="AU299" s="188" t="s">
        <v>89</v>
      </c>
      <c r="AV299" s="11" t="s">
        <v>89</v>
      </c>
      <c r="AW299" s="11" t="s">
        <v>35</v>
      </c>
      <c r="AX299" s="11" t="s">
        <v>72</v>
      </c>
      <c r="AY299" s="188" t="s">
        <v>159</v>
      </c>
    </row>
    <row r="300" spans="2:65" s="12" customFormat="1">
      <c r="B300" s="195"/>
      <c r="D300" s="183" t="s">
        <v>170</v>
      </c>
      <c r="E300" s="196" t="s">
        <v>5</v>
      </c>
      <c r="F300" s="197" t="s">
        <v>173</v>
      </c>
      <c r="H300" s="198">
        <v>1.9</v>
      </c>
      <c r="I300" s="199"/>
      <c r="L300" s="195"/>
      <c r="M300" s="200"/>
      <c r="N300" s="201"/>
      <c r="O300" s="201"/>
      <c r="P300" s="201"/>
      <c r="Q300" s="201"/>
      <c r="R300" s="201"/>
      <c r="S300" s="201"/>
      <c r="T300" s="202"/>
      <c r="AT300" s="196" t="s">
        <v>170</v>
      </c>
      <c r="AU300" s="196" t="s">
        <v>89</v>
      </c>
      <c r="AV300" s="12" t="s">
        <v>166</v>
      </c>
      <c r="AW300" s="12" t="s">
        <v>35</v>
      </c>
      <c r="AX300" s="12" t="s">
        <v>80</v>
      </c>
      <c r="AY300" s="196" t="s">
        <v>159</v>
      </c>
    </row>
    <row r="301" spans="2:65" s="1" customFormat="1" ht="25.5" customHeight="1">
      <c r="B301" s="170"/>
      <c r="C301" s="171" t="s">
        <v>454</v>
      </c>
      <c r="D301" s="171" t="s">
        <v>161</v>
      </c>
      <c r="E301" s="172" t="s">
        <v>455</v>
      </c>
      <c r="F301" s="173" t="s">
        <v>456</v>
      </c>
      <c r="G301" s="174" t="s">
        <v>201</v>
      </c>
      <c r="H301" s="175">
        <v>1.91</v>
      </c>
      <c r="I301" s="176"/>
      <c r="J301" s="177">
        <f>ROUND(I301*H301,2)</f>
        <v>0</v>
      </c>
      <c r="K301" s="173" t="s">
        <v>165</v>
      </c>
      <c r="L301" s="41"/>
      <c r="M301" s="178" t="s">
        <v>5</v>
      </c>
      <c r="N301" s="179" t="s">
        <v>44</v>
      </c>
      <c r="O301" s="42"/>
      <c r="P301" s="180">
        <f>O301*H301</f>
        <v>0</v>
      </c>
      <c r="Q301" s="180">
        <v>0</v>
      </c>
      <c r="R301" s="180">
        <f>Q301*H301</f>
        <v>0</v>
      </c>
      <c r="S301" s="180">
        <v>7.4999999999999997E-2</v>
      </c>
      <c r="T301" s="181">
        <f>S301*H301</f>
        <v>0.14324999999999999</v>
      </c>
      <c r="AR301" s="24" t="s">
        <v>166</v>
      </c>
      <c r="AT301" s="24" t="s">
        <v>161</v>
      </c>
      <c r="AU301" s="24" t="s">
        <v>89</v>
      </c>
      <c r="AY301" s="24" t="s">
        <v>159</v>
      </c>
      <c r="BE301" s="182">
        <f>IF(N301="základní",J301,0)</f>
        <v>0</v>
      </c>
      <c r="BF301" s="182">
        <f>IF(N301="snížená",J301,0)</f>
        <v>0</v>
      </c>
      <c r="BG301" s="182">
        <f>IF(N301="zákl. přenesená",J301,0)</f>
        <v>0</v>
      </c>
      <c r="BH301" s="182">
        <f>IF(N301="sníž. přenesená",J301,0)</f>
        <v>0</v>
      </c>
      <c r="BI301" s="182">
        <f>IF(N301="nulová",J301,0)</f>
        <v>0</v>
      </c>
      <c r="BJ301" s="24" t="s">
        <v>89</v>
      </c>
      <c r="BK301" s="182">
        <f>ROUND(I301*H301,2)</f>
        <v>0</v>
      </c>
      <c r="BL301" s="24" t="s">
        <v>166</v>
      </c>
      <c r="BM301" s="24" t="s">
        <v>457</v>
      </c>
    </row>
    <row r="302" spans="2:65" s="1" customFormat="1" ht="27">
      <c r="B302" s="41"/>
      <c r="D302" s="183" t="s">
        <v>168</v>
      </c>
      <c r="F302" s="184" t="s">
        <v>458</v>
      </c>
      <c r="I302" s="185"/>
      <c r="L302" s="41"/>
      <c r="M302" s="186"/>
      <c r="N302" s="42"/>
      <c r="O302" s="42"/>
      <c r="P302" s="42"/>
      <c r="Q302" s="42"/>
      <c r="R302" s="42"/>
      <c r="S302" s="42"/>
      <c r="T302" s="70"/>
      <c r="AT302" s="24" t="s">
        <v>168</v>
      </c>
      <c r="AU302" s="24" t="s">
        <v>89</v>
      </c>
    </row>
    <row r="303" spans="2:65" s="13" customFormat="1">
      <c r="B303" s="213"/>
      <c r="D303" s="183" t="s">
        <v>170</v>
      </c>
      <c r="E303" s="214" t="s">
        <v>5</v>
      </c>
      <c r="F303" s="215" t="s">
        <v>459</v>
      </c>
      <c r="H303" s="214" t="s">
        <v>5</v>
      </c>
      <c r="I303" s="216"/>
      <c r="L303" s="213"/>
      <c r="M303" s="217"/>
      <c r="N303" s="218"/>
      <c r="O303" s="218"/>
      <c r="P303" s="218"/>
      <c r="Q303" s="218"/>
      <c r="R303" s="218"/>
      <c r="S303" s="218"/>
      <c r="T303" s="219"/>
      <c r="AT303" s="214" t="s">
        <v>170</v>
      </c>
      <c r="AU303" s="214" t="s">
        <v>89</v>
      </c>
      <c r="AV303" s="13" t="s">
        <v>80</v>
      </c>
      <c r="AW303" s="13" t="s">
        <v>35</v>
      </c>
      <c r="AX303" s="13" t="s">
        <v>72</v>
      </c>
      <c r="AY303" s="214" t="s">
        <v>159</v>
      </c>
    </row>
    <row r="304" spans="2:65" s="11" customFormat="1">
      <c r="B304" s="187"/>
      <c r="D304" s="183" t="s">
        <v>170</v>
      </c>
      <c r="E304" s="188" t="s">
        <v>5</v>
      </c>
      <c r="F304" s="189" t="s">
        <v>460</v>
      </c>
      <c r="H304" s="190">
        <v>0.76500000000000001</v>
      </c>
      <c r="I304" s="191"/>
      <c r="L304" s="187"/>
      <c r="M304" s="192"/>
      <c r="N304" s="193"/>
      <c r="O304" s="193"/>
      <c r="P304" s="193"/>
      <c r="Q304" s="193"/>
      <c r="R304" s="193"/>
      <c r="S304" s="193"/>
      <c r="T304" s="194"/>
      <c r="AT304" s="188" t="s">
        <v>170</v>
      </c>
      <c r="AU304" s="188" t="s">
        <v>89</v>
      </c>
      <c r="AV304" s="11" t="s">
        <v>89</v>
      </c>
      <c r="AW304" s="11" t="s">
        <v>35</v>
      </c>
      <c r="AX304" s="11" t="s">
        <v>72</v>
      </c>
      <c r="AY304" s="188" t="s">
        <v>159</v>
      </c>
    </row>
    <row r="305" spans="2:65" s="11" customFormat="1">
      <c r="B305" s="187"/>
      <c r="D305" s="183" t="s">
        <v>170</v>
      </c>
      <c r="E305" s="188" t="s">
        <v>5</v>
      </c>
      <c r="F305" s="189" t="s">
        <v>461</v>
      </c>
      <c r="H305" s="190">
        <v>0.68</v>
      </c>
      <c r="I305" s="191"/>
      <c r="L305" s="187"/>
      <c r="M305" s="192"/>
      <c r="N305" s="193"/>
      <c r="O305" s="193"/>
      <c r="P305" s="193"/>
      <c r="Q305" s="193"/>
      <c r="R305" s="193"/>
      <c r="S305" s="193"/>
      <c r="T305" s="194"/>
      <c r="AT305" s="188" t="s">
        <v>170</v>
      </c>
      <c r="AU305" s="188" t="s">
        <v>89</v>
      </c>
      <c r="AV305" s="11" t="s">
        <v>89</v>
      </c>
      <c r="AW305" s="11" t="s">
        <v>35</v>
      </c>
      <c r="AX305" s="11" t="s">
        <v>72</v>
      </c>
      <c r="AY305" s="188" t="s">
        <v>159</v>
      </c>
    </row>
    <row r="306" spans="2:65" s="11" customFormat="1">
      <c r="B306" s="187"/>
      <c r="D306" s="183" t="s">
        <v>170</v>
      </c>
      <c r="E306" s="188" t="s">
        <v>5</v>
      </c>
      <c r="F306" s="189" t="s">
        <v>462</v>
      </c>
      <c r="H306" s="190">
        <v>0.46500000000000002</v>
      </c>
      <c r="I306" s="191"/>
      <c r="L306" s="187"/>
      <c r="M306" s="192"/>
      <c r="N306" s="193"/>
      <c r="O306" s="193"/>
      <c r="P306" s="193"/>
      <c r="Q306" s="193"/>
      <c r="R306" s="193"/>
      <c r="S306" s="193"/>
      <c r="T306" s="194"/>
      <c r="AT306" s="188" t="s">
        <v>170</v>
      </c>
      <c r="AU306" s="188" t="s">
        <v>89</v>
      </c>
      <c r="AV306" s="11" t="s">
        <v>89</v>
      </c>
      <c r="AW306" s="11" t="s">
        <v>35</v>
      </c>
      <c r="AX306" s="11" t="s">
        <v>72</v>
      </c>
      <c r="AY306" s="188" t="s">
        <v>159</v>
      </c>
    </row>
    <row r="307" spans="2:65" s="12" customFormat="1">
      <c r="B307" s="195"/>
      <c r="D307" s="183" t="s">
        <v>170</v>
      </c>
      <c r="E307" s="196" t="s">
        <v>5</v>
      </c>
      <c r="F307" s="197" t="s">
        <v>173</v>
      </c>
      <c r="H307" s="198">
        <v>1.91</v>
      </c>
      <c r="I307" s="199"/>
      <c r="L307" s="195"/>
      <c r="M307" s="200"/>
      <c r="N307" s="201"/>
      <c r="O307" s="201"/>
      <c r="P307" s="201"/>
      <c r="Q307" s="201"/>
      <c r="R307" s="201"/>
      <c r="S307" s="201"/>
      <c r="T307" s="202"/>
      <c r="AT307" s="196" t="s">
        <v>170</v>
      </c>
      <c r="AU307" s="196" t="s">
        <v>89</v>
      </c>
      <c r="AV307" s="12" t="s">
        <v>166</v>
      </c>
      <c r="AW307" s="12" t="s">
        <v>35</v>
      </c>
      <c r="AX307" s="12" t="s">
        <v>80</v>
      </c>
      <c r="AY307" s="196" t="s">
        <v>159</v>
      </c>
    </row>
    <row r="308" spans="2:65" s="1" customFormat="1" ht="25.5" customHeight="1">
      <c r="B308" s="170"/>
      <c r="C308" s="171" t="s">
        <v>463</v>
      </c>
      <c r="D308" s="171" t="s">
        <v>161</v>
      </c>
      <c r="E308" s="172" t="s">
        <v>464</v>
      </c>
      <c r="F308" s="173" t="s">
        <v>465</v>
      </c>
      <c r="G308" s="174" t="s">
        <v>201</v>
      </c>
      <c r="H308" s="175">
        <v>4.8600000000000003</v>
      </c>
      <c r="I308" s="176"/>
      <c r="J308" s="177">
        <f>ROUND(I308*H308,2)</f>
        <v>0</v>
      </c>
      <c r="K308" s="173" t="s">
        <v>165</v>
      </c>
      <c r="L308" s="41"/>
      <c r="M308" s="178" t="s">
        <v>5</v>
      </c>
      <c r="N308" s="179" t="s">
        <v>44</v>
      </c>
      <c r="O308" s="42"/>
      <c r="P308" s="180">
        <f>O308*H308</f>
        <v>0</v>
      </c>
      <c r="Q308" s="180">
        <v>0</v>
      </c>
      <c r="R308" s="180">
        <f>Q308*H308</f>
        <v>0</v>
      </c>
      <c r="S308" s="180">
        <v>6.2E-2</v>
      </c>
      <c r="T308" s="181">
        <f>S308*H308</f>
        <v>0.30132000000000003</v>
      </c>
      <c r="AR308" s="24" t="s">
        <v>166</v>
      </c>
      <c r="AT308" s="24" t="s">
        <v>161</v>
      </c>
      <c r="AU308" s="24" t="s">
        <v>89</v>
      </c>
      <c r="AY308" s="24" t="s">
        <v>159</v>
      </c>
      <c r="BE308" s="182">
        <f>IF(N308="základní",J308,0)</f>
        <v>0</v>
      </c>
      <c r="BF308" s="182">
        <f>IF(N308="snížená",J308,0)</f>
        <v>0</v>
      </c>
      <c r="BG308" s="182">
        <f>IF(N308="zákl. přenesená",J308,0)</f>
        <v>0</v>
      </c>
      <c r="BH308" s="182">
        <f>IF(N308="sníž. přenesená",J308,0)</f>
        <v>0</v>
      </c>
      <c r="BI308" s="182">
        <f>IF(N308="nulová",J308,0)</f>
        <v>0</v>
      </c>
      <c r="BJ308" s="24" t="s">
        <v>89</v>
      </c>
      <c r="BK308" s="182">
        <f>ROUND(I308*H308,2)</f>
        <v>0</v>
      </c>
      <c r="BL308" s="24" t="s">
        <v>166</v>
      </c>
      <c r="BM308" s="24" t="s">
        <v>466</v>
      </c>
    </row>
    <row r="309" spans="2:65" s="1" customFormat="1" ht="27">
      <c r="B309" s="41"/>
      <c r="D309" s="183" t="s">
        <v>168</v>
      </c>
      <c r="F309" s="184" t="s">
        <v>458</v>
      </c>
      <c r="I309" s="185"/>
      <c r="L309" s="41"/>
      <c r="M309" s="186"/>
      <c r="N309" s="42"/>
      <c r="O309" s="42"/>
      <c r="P309" s="42"/>
      <c r="Q309" s="42"/>
      <c r="R309" s="42"/>
      <c r="S309" s="42"/>
      <c r="T309" s="70"/>
      <c r="AT309" s="24" t="s">
        <v>168</v>
      </c>
      <c r="AU309" s="24" t="s">
        <v>89</v>
      </c>
    </row>
    <row r="310" spans="2:65" s="11" customFormat="1">
      <c r="B310" s="187"/>
      <c r="D310" s="183" t="s">
        <v>170</v>
      </c>
      <c r="E310" s="188" t="s">
        <v>5</v>
      </c>
      <c r="F310" s="189" t="s">
        <v>467</v>
      </c>
      <c r="H310" s="190">
        <v>1.395</v>
      </c>
      <c r="I310" s="191"/>
      <c r="L310" s="187"/>
      <c r="M310" s="192"/>
      <c r="N310" s="193"/>
      <c r="O310" s="193"/>
      <c r="P310" s="193"/>
      <c r="Q310" s="193"/>
      <c r="R310" s="193"/>
      <c r="S310" s="193"/>
      <c r="T310" s="194"/>
      <c r="AT310" s="188" t="s">
        <v>170</v>
      </c>
      <c r="AU310" s="188" t="s">
        <v>89</v>
      </c>
      <c r="AV310" s="11" t="s">
        <v>89</v>
      </c>
      <c r="AW310" s="11" t="s">
        <v>35</v>
      </c>
      <c r="AX310" s="11" t="s">
        <v>72</v>
      </c>
      <c r="AY310" s="188" t="s">
        <v>159</v>
      </c>
    </row>
    <row r="311" spans="2:65" s="11" customFormat="1">
      <c r="B311" s="187"/>
      <c r="D311" s="183" t="s">
        <v>170</v>
      </c>
      <c r="E311" s="188" t="s">
        <v>5</v>
      </c>
      <c r="F311" s="189" t="s">
        <v>468</v>
      </c>
      <c r="H311" s="190">
        <v>3.4649999999999999</v>
      </c>
      <c r="I311" s="191"/>
      <c r="L311" s="187"/>
      <c r="M311" s="192"/>
      <c r="N311" s="193"/>
      <c r="O311" s="193"/>
      <c r="P311" s="193"/>
      <c r="Q311" s="193"/>
      <c r="R311" s="193"/>
      <c r="S311" s="193"/>
      <c r="T311" s="194"/>
      <c r="AT311" s="188" t="s">
        <v>170</v>
      </c>
      <c r="AU311" s="188" t="s">
        <v>89</v>
      </c>
      <c r="AV311" s="11" t="s">
        <v>89</v>
      </c>
      <c r="AW311" s="11" t="s">
        <v>35</v>
      </c>
      <c r="AX311" s="11" t="s">
        <v>72</v>
      </c>
      <c r="AY311" s="188" t="s">
        <v>159</v>
      </c>
    </row>
    <row r="312" spans="2:65" s="12" customFormat="1">
      <c r="B312" s="195"/>
      <c r="D312" s="183" t="s">
        <v>170</v>
      </c>
      <c r="E312" s="196" t="s">
        <v>5</v>
      </c>
      <c r="F312" s="197" t="s">
        <v>173</v>
      </c>
      <c r="H312" s="198">
        <v>4.8600000000000003</v>
      </c>
      <c r="I312" s="199"/>
      <c r="L312" s="195"/>
      <c r="M312" s="200"/>
      <c r="N312" s="201"/>
      <c r="O312" s="201"/>
      <c r="P312" s="201"/>
      <c r="Q312" s="201"/>
      <c r="R312" s="201"/>
      <c r="S312" s="201"/>
      <c r="T312" s="202"/>
      <c r="AT312" s="196" t="s">
        <v>170</v>
      </c>
      <c r="AU312" s="196" t="s">
        <v>89</v>
      </c>
      <c r="AV312" s="12" t="s">
        <v>166</v>
      </c>
      <c r="AW312" s="12" t="s">
        <v>35</v>
      </c>
      <c r="AX312" s="12" t="s">
        <v>80</v>
      </c>
      <c r="AY312" s="196" t="s">
        <v>159</v>
      </c>
    </row>
    <row r="313" spans="2:65" s="1" customFormat="1" ht="25.5" customHeight="1">
      <c r="B313" s="170"/>
      <c r="C313" s="171" t="s">
        <v>469</v>
      </c>
      <c r="D313" s="171" t="s">
        <v>161</v>
      </c>
      <c r="E313" s="172" t="s">
        <v>470</v>
      </c>
      <c r="F313" s="173" t="s">
        <v>471</v>
      </c>
      <c r="G313" s="174" t="s">
        <v>201</v>
      </c>
      <c r="H313" s="175">
        <v>19.363</v>
      </c>
      <c r="I313" s="176"/>
      <c r="J313" s="177">
        <f>ROUND(I313*H313,2)</f>
        <v>0</v>
      </c>
      <c r="K313" s="173" t="s">
        <v>165</v>
      </c>
      <c r="L313" s="41"/>
      <c r="M313" s="178" t="s">
        <v>5</v>
      </c>
      <c r="N313" s="179" t="s">
        <v>44</v>
      </c>
      <c r="O313" s="42"/>
      <c r="P313" s="180">
        <f>O313*H313</f>
        <v>0</v>
      </c>
      <c r="Q313" s="180">
        <v>0</v>
      </c>
      <c r="R313" s="180">
        <f>Q313*H313</f>
        <v>0</v>
      </c>
      <c r="S313" s="180">
        <v>5.3999999999999999E-2</v>
      </c>
      <c r="T313" s="181">
        <f>S313*H313</f>
        <v>1.0456019999999999</v>
      </c>
      <c r="AR313" s="24" t="s">
        <v>166</v>
      </c>
      <c r="AT313" s="24" t="s">
        <v>161</v>
      </c>
      <c r="AU313" s="24" t="s">
        <v>89</v>
      </c>
      <c r="AY313" s="24" t="s">
        <v>159</v>
      </c>
      <c r="BE313" s="182">
        <f>IF(N313="základní",J313,0)</f>
        <v>0</v>
      </c>
      <c r="BF313" s="182">
        <f>IF(N313="snížená",J313,0)</f>
        <v>0</v>
      </c>
      <c r="BG313" s="182">
        <f>IF(N313="zákl. přenesená",J313,0)</f>
        <v>0</v>
      </c>
      <c r="BH313" s="182">
        <f>IF(N313="sníž. přenesená",J313,0)</f>
        <v>0</v>
      </c>
      <c r="BI313" s="182">
        <f>IF(N313="nulová",J313,0)</f>
        <v>0</v>
      </c>
      <c r="BJ313" s="24" t="s">
        <v>89</v>
      </c>
      <c r="BK313" s="182">
        <f>ROUND(I313*H313,2)</f>
        <v>0</v>
      </c>
      <c r="BL313" s="24" t="s">
        <v>166</v>
      </c>
      <c r="BM313" s="24" t="s">
        <v>472</v>
      </c>
    </row>
    <row r="314" spans="2:65" s="1" customFormat="1" ht="27">
      <c r="B314" s="41"/>
      <c r="D314" s="183" t="s">
        <v>168</v>
      </c>
      <c r="F314" s="184" t="s">
        <v>458</v>
      </c>
      <c r="I314" s="185"/>
      <c r="L314" s="41"/>
      <c r="M314" s="186"/>
      <c r="N314" s="42"/>
      <c r="O314" s="42"/>
      <c r="P314" s="42"/>
      <c r="Q314" s="42"/>
      <c r="R314" s="42"/>
      <c r="S314" s="42"/>
      <c r="T314" s="70"/>
      <c r="AT314" s="24" t="s">
        <v>168</v>
      </c>
      <c r="AU314" s="24" t="s">
        <v>89</v>
      </c>
    </row>
    <row r="315" spans="2:65" s="11" customFormat="1">
      <c r="B315" s="187"/>
      <c r="D315" s="183" t="s">
        <v>170</v>
      </c>
      <c r="E315" s="188" t="s">
        <v>5</v>
      </c>
      <c r="F315" s="189" t="s">
        <v>473</v>
      </c>
      <c r="H315" s="190">
        <v>6.6</v>
      </c>
      <c r="I315" s="191"/>
      <c r="L315" s="187"/>
      <c r="M315" s="192"/>
      <c r="N315" s="193"/>
      <c r="O315" s="193"/>
      <c r="P315" s="193"/>
      <c r="Q315" s="193"/>
      <c r="R315" s="193"/>
      <c r="S315" s="193"/>
      <c r="T315" s="194"/>
      <c r="AT315" s="188" t="s">
        <v>170</v>
      </c>
      <c r="AU315" s="188" t="s">
        <v>89</v>
      </c>
      <c r="AV315" s="11" t="s">
        <v>89</v>
      </c>
      <c r="AW315" s="11" t="s">
        <v>35</v>
      </c>
      <c r="AX315" s="11" t="s">
        <v>72</v>
      </c>
      <c r="AY315" s="188" t="s">
        <v>159</v>
      </c>
    </row>
    <row r="316" spans="2:65" s="11" customFormat="1">
      <c r="B316" s="187"/>
      <c r="D316" s="183" t="s">
        <v>170</v>
      </c>
      <c r="E316" s="188" t="s">
        <v>5</v>
      </c>
      <c r="F316" s="189" t="s">
        <v>474</v>
      </c>
      <c r="H316" s="190">
        <v>7.2750000000000004</v>
      </c>
      <c r="I316" s="191"/>
      <c r="L316" s="187"/>
      <c r="M316" s="192"/>
      <c r="N316" s="193"/>
      <c r="O316" s="193"/>
      <c r="P316" s="193"/>
      <c r="Q316" s="193"/>
      <c r="R316" s="193"/>
      <c r="S316" s="193"/>
      <c r="T316" s="194"/>
      <c r="AT316" s="188" t="s">
        <v>170</v>
      </c>
      <c r="AU316" s="188" t="s">
        <v>89</v>
      </c>
      <c r="AV316" s="11" t="s">
        <v>89</v>
      </c>
      <c r="AW316" s="11" t="s">
        <v>35</v>
      </c>
      <c r="AX316" s="11" t="s">
        <v>72</v>
      </c>
      <c r="AY316" s="188" t="s">
        <v>159</v>
      </c>
    </row>
    <row r="317" spans="2:65" s="11" customFormat="1">
      <c r="B317" s="187"/>
      <c r="D317" s="183" t="s">
        <v>170</v>
      </c>
      <c r="E317" s="188" t="s">
        <v>5</v>
      </c>
      <c r="F317" s="189" t="s">
        <v>475</v>
      </c>
      <c r="H317" s="190">
        <v>3.3</v>
      </c>
      <c r="I317" s="191"/>
      <c r="L317" s="187"/>
      <c r="M317" s="192"/>
      <c r="N317" s="193"/>
      <c r="O317" s="193"/>
      <c r="P317" s="193"/>
      <c r="Q317" s="193"/>
      <c r="R317" s="193"/>
      <c r="S317" s="193"/>
      <c r="T317" s="194"/>
      <c r="AT317" s="188" t="s">
        <v>170</v>
      </c>
      <c r="AU317" s="188" t="s">
        <v>89</v>
      </c>
      <c r="AV317" s="11" t="s">
        <v>89</v>
      </c>
      <c r="AW317" s="11" t="s">
        <v>35</v>
      </c>
      <c r="AX317" s="11" t="s">
        <v>72</v>
      </c>
      <c r="AY317" s="188" t="s">
        <v>159</v>
      </c>
    </row>
    <row r="318" spans="2:65" s="11" customFormat="1">
      <c r="B318" s="187"/>
      <c r="D318" s="183" t="s">
        <v>170</v>
      </c>
      <c r="E318" s="188" t="s">
        <v>5</v>
      </c>
      <c r="F318" s="189" t="s">
        <v>476</v>
      </c>
      <c r="H318" s="190">
        <v>2.1880000000000002</v>
      </c>
      <c r="I318" s="191"/>
      <c r="L318" s="187"/>
      <c r="M318" s="192"/>
      <c r="N318" s="193"/>
      <c r="O318" s="193"/>
      <c r="P318" s="193"/>
      <c r="Q318" s="193"/>
      <c r="R318" s="193"/>
      <c r="S318" s="193"/>
      <c r="T318" s="194"/>
      <c r="AT318" s="188" t="s">
        <v>170</v>
      </c>
      <c r="AU318" s="188" t="s">
        <v>89</v>
      </c>
      <c r="AV318" s="11" t="s">
        <v>89</v>
      </c>
      <c r="AW318" s="11" t="s">
        <v>35</v>
      </c>
      <c r="AX318" s="11" t="s">
        <v>72</v>
      </c>
      <c r="AY318" s="188" t="s">
        <v>159</v>
      </c>
    </row>
    <row r="319" spans="2:65" s="12" customFormat="1">
      <c r="B319" s="195"/>
      <c r="D319" s="183" t="s">
        <v>170</v>
      </c>
      <c r="E319" s="196" t="s">
        <v>5</v>
      </c>
      <c r="F319" s="197" t="s">
        <v>173</v>
      </c>
      <c r="H319" s="198">
        <v>19.363</v>
      </c>
      <c r="I319" s="199"/>
      <c r="L319" s="195"/>
      <c r="M319" s="200"/>
      <c r="N319" s="201"/>
      <c r="O319" s="201"/>
      <c r="P319" s="201"/>
      <c r="Q319" s="201"/>
      <c r="R319" s="201"/>
      <c r="S319" s="201"/>
      <c r="T319" s="202"/>
      <c r="AT319" s="196" t="s">
        <v>170</v>
      </c>
      <c r="AU319" s="196" t="s">
        <v>89</v>
      </c>
      <c r="AV319" s="12" t="s">
        <v>166</v>
      </c>
      <c r="AW319" s="12" t="s">
        <v>35</v>
      </c>
      <c r="AX319" s="12" t="s">
        <v>80</v>
      </c>
      <c r="AY319" s="196" t="s">
        <v>159</v>
      </c>
    </row>
    <row r="320" spans="2:65" s="1" customFormat="1" ht="25.5" customHeight="1">
      <c r="B320" s="170"/>
      <c r="C320" s="171" t="s">
        <v>477</v>
      </c>
      <c r="D320" s="171" t="s">
        <v>161</v>
      </c>
      <c r="E320" s="172" t="s">
        <v>478</v>
      </c>
      <c r="F320" s="173" t="s">
        <v>479</v>
      </c>
      <c r="G320" s="174" t="s">
        <v>201</v>
      </c>
      <c r="H320" s="175">
        <v>9</v>
      </c>
      <c r="I320" s="176"/>
      <c r="J320" s="177">
        <f>ROUND(I320*H320,2)</f>
        <v>0</v>
      </c>
      <c r="K320" s="173" t="s">
        <v>165</v>
      </c>
      <c r="L320" s="41"/>
      <c r="M320" s="178" t="s">
        <v>5</v>
      </c>
      <c r="N320" s="179" t="s">
        <v>44</v>
      </c>
      <c r="O320" s="42"/>
      <c r="P320" s="180">
        <f>O320*H320</f>
        <v>0</v>
      </c>
      <c r="Q320" s="180">
        <v>0</v>
      </c>
      <c r="R320" s="180">
        <f>Q320*H320</f>
        <v>0</v>
      </c>
      <c r="S320" s="180">
        <v>4.7E-2</v>
      </c>
      <c r="T320" s="181">
        <f>S320*H320</f>
        <v>0.42299999999999999</v>
      </c>
      <c r="AR320" s="24" t="s">
        <v>166</v>
      </c>
      <c r="AT320" s="24" t="s">
        <v>161</v>
      </c>
      <c r="AU320" s="24" t="s">
        <v>89</v>
      </c>
      <c r="AY320" s="24" t="s">
        <v>159</v>
      </c>
      <c r="BE320" s="182">
        <f>IF(N320="základní",J320,0)</f>
        <v>0</v>
      </c>
      <c r="BF320" s="182">
        <f>IF(N320="snížená",J320,0)</f>
        <v>0</v>
      </c>
      <c r="BG320" s="182">
        <f>IF(N320="zákl. přenesená",J320,0)</f>
        <v>0</v>
      </c>
      <c r="BH320" s="182">
        <f>IF(N320="sníž. přenesená",J320,0)</f>
        <v>0</v>
      </c>
      <c r="BI320" s="182">
        <f>IF(N320="nulová",J320,0)</f>
        <v>0</v>
      </c>
      <c r="BJ320" s="24" t="s">
        <v>89</v>
      </c>
      <c r="BK320" s="182">
        <f>ROUND(I320*H320,2)</f>
        <v>0</v>
      </c>
      <c r="BL320" s="24" t="s">
        <v>166</v>
      </c>
      <c r="BM320" s="24" t="s">
        <v>480</v>
      </c>
    </row>
    <row r="321" spans="2:65" s="1" customFormat="1" ht="27">
      <c r="B321" s="41"/>
      <c r="D321" s="183" t="s">
        <v>168</v>
      </c>
      <c r="F321" s="184" t="s">
        <v>458</v>
      </c>
      <c r="I321" s="185"/>
      <c r="L321" s="41"/>
      <c r="M321" s="186"/>
      <c r="N321" s="42"/>
      <c r="O321" s="42"/>
      <c r="P321" s="42"/>
      <c r="Q321" s="42"/>
      <c r="R321" s="42"/>
      <c r="S321" s="42"/>
      <c r="T321" s="70"/>
      <c r="AT321" s="24" t="s">
        <v>168</v>
      </c>
      <c r="AU321" s="24" t="s">
        <v>89</v>
      </c>
    </row>
    <row r="322" spans="2:65" s="11" customFormat="1">
      <c r="B322" s="187"/>
      <c r="D322" s="183" t="s">
        <v>170</v>
      </c>
      <c r="E322" s="188" t="s">
        <v>5</v>
      </c>
      <c r="F322" s="189" t="s">
        <v>481</v>
      </c>
      <c r="H322" s="190">
        <v>9</v>
      </c>
      <c r="I322" s="191"/>
      <c r="L322" s="187"/>
      <c r="M322" s="192"/>
      <c r="N322" s="193"/>
      <c r="O322" s="193"/>
      <c r="P322" s="193"/>
      <c r="Q322" s="193"/>
      <c r="R322" s="193"/>
      <c r="S322" s="193"/>
      <c r="T322" s="194"/>
      <c r="AT322" s="188" t="s">
        <v>170</v>
      </c>
      <c r="AU322" s="188" t="s">
        <v>89</v>
      </c>
      <c r="AV322" s="11" t="s">
        <v>89</v>
      </c>
      <c r="AW322" s="11" t="s">
        <v>35</v>
      </c>
      <c r="AX322" s="11" t="s">
        <v>80</v>
      </c>
      <c r="AY322" s="188" t="s">
        <v>159</v>
      </c>
    </row>
    <row r="323" spans="2:65" s="1" customFormat="1" ht="25.5" customHeight="1">
      <c r="B323" s="170"/>
      <c r="C323" s="171" t="s">
        <v>482</v>
      </c>
      <c r="D323" s="171" t="s">
        <v>161</v>
      </c>
      <c r="E323" s="172" t="s">
        <v>483</v>
      </c>
      <c r="F323" s="173" t="s">
        <v>484</v>
      </c>
      <c r="G323" s="174" t="s">
        <v>201</v>
      </c>
      <c r="H323" s="175">
        <v>16.350999999999999</v>
      </c>
      <c r="I323" s="176"/>
      <c r="J323" s="177">
        <f>ROUND(I323*H323,2)</f>
        <v>0</v>
      </c>
      <c r="K323" s="173" t="s">
        <v>165</v>
      </c>
      <c r="L323" s="41"/>
      <c r="M323" s="178" t="s">
        <v>5</v>
      </c>
      <c r="N323" s="179" t="s">
        <v>44</v>
      </c>
      <c r="O323" s="42"/>
      <c r="P323" s="180">
        <f>O323*H323</f>
        <v>0</v>
      </c>
      <c r="Q323" s="180">
        <v>0</v>
      </c>
      <c r="R323" s="180">
        <f>Q323*H323</f>
        <v>0</v>
      </c>
      <c r="S323" s="180">
        <v>7.5999999999999998E-2</v>
      </c>
      <c r="T323" s="181">
        <f>S323*H323</f>
        <v>1.2426759999999999</v>
      </c>
      <c r="AR323" s="24" t="s">
        <v>166</v>
      </c>
      <c r="AT323" s="24" t="s">
        <v>161</v>
      </c>
      <c r="AU323" s="24" t="s">
        <v>89</v>
      </c>
      <c r="AY323" s="24" t="s">
        <v>159</v>
      </c>
      <c r="BE323" s="182">
        <f>IF(N323="základní",J323,0)</f>
        <v>0</v>
      </c>
      <c r="BF323" s="182">
        <f>IF(N323="snížená",J323,0)</f>
        <v>0</v>
      </c>
      <c r="BG323" s="182">
        <f>IF(N323="zákl. přenesená",J323,0)</f>
        <v>0</v>
      </c>
      <c r="BH323" s="182">
        <f>IF(N323="sníž. přenesená",J323,0)</f>
        <v>0</v>
      </c>
      <c r="BI323" s="182">
        <f>IF(N323="nulová",J323,0)</f>
        <v>0</v>
      </c>
      <c r="BJ323" s="24" t="s">
        <v>89</v>
      </c>
      <c r="BK323" s="182">
        <f>ROUND(I323*H323,2)</f>
        <v>0</v>
      </c>
      <c r="BL323" s="24" t="s">
        <v>166</v>
      </c>
      <c r="BM323" s="24" t="s">
        <v>485</v>
      </c>
    </row>
    <row r="324" spans="2:65" s="1" customFormat="1" ht="40.5">
      <c r="B324" s="41"/>
      <c r="D324" s="183" t="s">
        <v>168</v>
      </c>
      <c r="F324" s="184" t="s">
        <v>486</v>
      </c>
      <c r="I324" s="185"/>
      <c r="L324" s="41"/>
      <c r="M324" s="186"/>
      <c r="N324" s="42"/>
      <c r="O324" s="42"/>
      <c r="P324" s="42"/>
      <c r="Q324" s="42"/>
      <c r="R324" s="42"/>
      <c r="S324" s="42"/>
      <c r="T324" s="70"/>
      <c r="AT324" s="24" t="s">
        <v>168</v>
      </c>
      <c r="AU324" s="24" t="s">
        <v>89</v>
      </c>
    </row>
    <row r="325" spans="2:65" s="11" customFormat="1">
      <c r="B325" s="187"/>
      <c r="D325" s="183" t="s">
        <v>170</v>
      </c>
      <c r="E325" s="188" t="s">
        <v>5</v>
      </c>
      <c r="F325" s="189" t="s">
        <v>487</v>
      </c>
      <c r="H325" s="190">
        <v>1.5760000000000001</v>
      </c>
      <c r="I325" s="191"/>
      <c r="L325" s="187"/>
      <c r="M325" s="192"/>
      <c r="N325" s="193"/>
      <c r="O325" s="193"/>
      <c r="P325" s="193"/>
      <c r="Q325" s="193"/>
      <c r="R325" s="193"/>
      <c r="S325" s="193"/>
      <c r="T325" s="194"/>
      <c r="AT325" s="188" t="s">
        <v>170</v>
      </c>
      <c r="AU325" s="188" t="s">
        <v>89</v>
      </c>
      <c r="AV325" s="11" t="s">
        <v>89</v>
      </c>
      <c r="AW325" s="11" t="s">
        <v>35</v>
      </c>
      <c r="AX325" s="11" t="s">
        <v>72</v>
      </c>
      <c r="AY325" s="188" t="s">
        <v>159</v>
      </c>
    </row>
    <row r="326" spans="2:65" s="11" customFormat="1">
      <c r="B326" s="187"/>
      <c r="D326" s="183" t="s">
        <v>170</v>
      </c>
      <c r="E326" s="188" t="s">
        <v>5</v>
      </c>
      <c r="F326" s="189" t="s">
        <v>488</v>
      </c>
      <c r="H326" s="190">
        <v>13.002000000000001</v>
      </c>
      <c r="I326" s="191"/>
      <c r="L326" s="187"/>
      <c r="M326" s="192"/>
      <c r="N326" s="193"/>
      <c r="O326" s="193"/>
      <c r="P326" s="193"/>
      <c r="Q326" s="193"/>
      <c r="R326" s="193"/>
      <c r="S326" s="193"/>
      <c r="T326" s="194"/>
      <c r="AT326" s="188" t="s">
        <v>170</v>
      </c>
      <c r="AU326" s="188" t="s">
        <v>89</v>
      </c>
      <c r="AV326" s="11" t="s">
        <v>89</v>
      </c>
      <c r="AW326" s="11" t="s">
        <v>35</v>
      </c>
      <c r="AX326" s="11" t="s">
        <v>72</v>
      </c>
      <c r="AY326" s="188" t="s">
        <v>159</v>
      </c>
    </row>
    <row r="327" spans="2:65" s="11" customFormat="1">
      <c r="B327" s="187"/>
      <c r="D327" s="183" t="s">
        <v>170</v>
      </c>
      <c r="E327" s="188" t="s">
        <v>5</v>
      </c>
      <c r="F327" s="189" t="s">
        <v>489</v>
      </c>
      <c r="H327" s="190">
        <v>1.7729999999999999</v>
      </c>
      <c r="I327" s="191"/>
      <c r="L327" s="187"/>
      <c r="M327" s="192"/>
      <c r="N327" s="193"/>
      <c r="O327" s="193"/>
      <c r="P327" s="193"/>
      <c r="Q327" s="193"/>
      <c r="R327" s="193"/>
      <c r="S327" s="193"/>
      <c r="T327" s="194"/>
      <c r="AT327" s="188" t="s">
        <v>170</v>
      </c>
      <c r="AU327" s="188" t="s">
        <v>89</v>
      </c>
      <c r="AV327" s="11" t="s">
        <v>89</v>
      </c>
      <c r="AW327" s="11" t="s">
        <v>35</v>
      </c>
      <c r="AX327" s="11" t="s">
        <v>72</v>
      </c>
      <c r="AY327" s="188" t="s">
        <v>159</v>
      </c>
    </row>
    <row r="328" spans="2:65" s="12" customFormat="1">
      <c r="B328" s="195"/>
      <c r="D328" s="183" t="s">
        <v>170</v>
      </c>
      <c r="E328" s="196" t="s">
        <v>5</v>
      </c>
      <c r="F328" s="197" t="s">
        <v>173</v>
      </c>
      <c r="H328" s="198">
        <v>16.350999999999999</v>
      </c>
      <c r="I328" s="199"/>
      <c r="L328" s="195"/>
      <c r="M328" s="200"/>
      <c r="N328" s="201"/>
      <c r="O328" s="201"/>
      <c r="P328" s="201"/>
      <c r="Q328" s="201"/>
      <c r="R328" s="201"/>
      <c r="S328" s="201"/>
      <c r="T328" s="202"/>
      <c r="AT328" s="196" t="s">
        <v>170</v>
      </c>
      <c r="AU328" s="196" t="s">
        <v>89</v>
      </c>
      <c r="AV328" s="12" t="s">
        <v>166</v>
      </c>
      <c r="AW328" s="12" t="s">
        <v>35</v>
      </c>
      <c r="AX328" s="12" t="s">
        <v>80</v>
      </c>
      <c r="AY328" s="196" t="s">
        <v>159</v>
      </c>
    </row>
    <row r="329" spans="2:65" s="1" customFormat="1" ht="25.5" customHeight="1">
      <c r="B329" s="170"/>
      <c r="C329" s="171" t="s">
        <v>490</v>
      </c>
      <c r="D329" s="171" t="s">
        <v>161</v>
      </c>
      <c r="E329" s="172" t="s">
        <v>491</v>
      </c>
      <c r="F329" s="173" t="s">
        <v>492</v>
      </c>
      <c r="G329" s="174" t="s">
        <v>201</v>
      </c>
      <c r="H329" s="175">
        <v>7.37</v>
      </c>
      <c r="I329" s="176"/>
      <c r="J329" s="177">
        <f>ROUND(I329*H329,2)</f>
        <v>0</v>
      </c>
      <c r="K329" s="173" t="s">
        <v>165</v>
      </c>
      <c r="L329" s="41"/>
      <c r="M329" s="178" t="s">
        <v>5</v>
      </c>
      <c r="N329" s="179" t="s">
        <v>44</v>
      </c>
      <c r="O329" s="42"/>
      <c r="P329" s="180">
        <f>O329*H329</f>
        <v>0</v>
      </c>
      <c r="Q329" s="180">
        <v>0</v>
      </c>
      <c r="R329" s="180">
        <f>Q329*H329</f>
        <v>0</v>
      </c>
      <c r="S329" s="180">
        <v>6.3E-2</v>
      </c>
      <c r="T329" s="181">
        <f>S329*H329</f>
        <v>0.46431</v>
      </c>
      <c r="AR329" s="24" t="s">
        <v>166</v>
      </c>
      <c r="AT329" s="24" t="s">
        <v>161</v>
      </c>
      <c r="AU329" s="24" t="s">
        <v>89</v>
      </c>
      <c r="AY329" s="24" t="s">
        <v>159</v>
      </c>
      <c r="BE329" s="182">
        <f>IF(N329="základní",J329,0)</f>
        <v>0</v>
      </c>
      <c r="BF329" s="182">
        <f>IF(N329="snížená",J329,0)</f>
        <v>0</v>
      </c>
      <c r="BG329" s="182">
        <f>IF(N329="zákl. přenesená",J329,0)</f>
        <v>0</v>
      </c>
      <c r="BH329" s="182">
        <f>IF(N329="sníž. přenesená",J329,0)</f>
        <v>0</v>
      </c>
      <c r="BI329" s="182">
        <f>IF(N329="nulová",J329,0)</f>
        <v>0</v>
      </c>
      <c r="BJ329" s="24" t="s">
        <v>89</v>
      </c>
      <c r="BK329" s="182">
        <f>ROUND(I329*H329,2)</f>
        <v>0</v>
      </c>
      <c r="BL329" s="24" t="s">
        <v>166</v>
      </c>
      <c r="BM329" s="24" t="s">
        <v>493</v>
      </c>
    </row>
    <row r="330" spans="2:65" s="1" customFormat="1" ht="40.5">
      <c r="B330" s="41"/>
      <c r="D330" s="183" t="s">
        <v>168</v>
      </c>
      <c r="F330" s="184" t="s">
        <v>486</v>
      </c>
      <c r="I330" s="185"/>
      <c r="L330" s="41"/>
      <c r="M330" s="186"/>
      <c r="N330" s="42"/>
      <c r="O330" s="42"/>
      <c r="P330" s="42"/>
      <c r="Q330" s="42"/>
      <c r="R330" s="42"/>
      <c r="S330" s="42"/>
      <c r="T330" s="70"/>
      <c r="AT330" s="24" t="s">
        <v>168</v>
      </c>
      <c r="AU330" s="24" t="s">
        <v>89</v>
      </c>
    </row>
    <row r="331" spans="2:65" s="11" customFormat="1">
      <c r="B331" s="187"/>
      <c r="D331" s="183" t="s">
        <v>170</v>
      </c>
      <c r="E331" s="188" t="s">
        <v>5</v>
      </c>
      <c r="F331" s="189" t="s">
        <v>494</v>
      </c>
      <c r="H331" s="190">
        <v>2.75</v>
      </c>
      <c r="I331" s="191"/>
      <c r="L331" s="187"/>
      <c r="M331" s="192"/>
      <c r="N331" s="193"/>
      <c r="O331" s="193"/>
      <c r="P331" s="193"/>
      <c r="Q331" s="193"/>
      <c r="R331" s="193"/>
      <c r="S331" s="193"/>
      <c r="T331" s="194"/>
      <c r="AT331" s="188" t="s">
        <v>170</v>
      </c>
      <c r="AU331" s="188" t="s">
        <v>89</v>
      </c>
      <c r="AV331" s="11" t="s">
        <v>89</v>
      </c>
      <c r="AW331" s="11" t="s">
        <v>35</v>
      </c>
      <c r="AX331" s="11" t="s">
        <v>72</v>
      </c>
      <c r="AY331" s="188" t="s">
        <v>159</v>
      </c>
    </row>
    <row r="332" spans="2:65" s="11" customFormat="1">
      <c r="B332" s="187"/>
      <c r="D332" s="183" t="s">
        <v>170</v>
      </c>
      <c r="E332" s="188" t="s">
        <v>5</v>
      </c>
      <c r="F332" s="189" t="s">
        <v>495</v>
      </c>
      <c r="H332" s="190">
        <v>2.52</v>
      </c>
      <c r="I332" s="191"/>
      <c r="L332" s="187"/>
      <c r="M332" s="192"/>
      <c r="N332" s="193"/>
      <c r="O332" s="193"/>
      <c r="P332" s="193"/>
      <c r="Q332" s="193"/>
      <c r="R332" s="193"/>
      <c r="S332" s="193"/>
      <c r="T332" s="194"/>
      <c r="AT332" s="188" t="s">
        <v>170</v>
      </c>
      <c r="AU332" s="188" t="s">
        <v>89</v>
      </c>
      <c r="AV332" s="11" t="s">
        <v>89</v>
      </c>
      <c r="AW332" s="11" t="s">
        <v>35</v>
      </c>
      <c r="AX332" s="11" t="s">
        <v>72</v>
      </c>
      <c r="AY332" s="188" t="s">
        <v>159</v>
      </c>
    </row>
    <row r="333" spans="2:65" s="11" customFormat="1">
      <c r="B333" s="187"/>
      <c r="D333" s="183" t="s">
        <v>170</v>
      </c>
      <c r="E333" s="188" t="s">
        <v>5</v>
      </c>
      <c r="F333" s="189" t="s">
        <v>496</v>
      </c>
      <c r="H333" s="190">
        <v>2.1</v>
      </c>
      <c r="I333" s="191"/>
      <c r="L333" s="187"/>
      <c r="M333" s="192"/>
      <c r="N333" s="193"/>
      <c r="O333" s="193"/>
      <c r="P333" s="193"/>
      <c r="Q333" s="193"/>
      <c r="R333" s="193"/>
      <c r="S333" s="193"/>
      <c r="T333" s="194"/>
      <c r="AT333" s="188" t="s">
        <v>170</v>
      </c>
      <c r="AU333" s="188" t="s">
        <v>89</v>
      </c>
      <c r="AV333" s="11" t="s">
        <v>89</v>
      </c>
      <c r="AW333" s="11" t="s">
        <v>35</v>
      </c>
      <c r="AX333" s="11" t="s">
        <v>72</v>
      </c>
      <c r="AY333" s="188" t="s">
        <v>159</v>
      </c>
    </row>
    <row r="334" spans="2:65" s="12" customFormat="1">
      <c r="B334" s="195"/>
      <c r="D334" s="183" t="s">
        <v>170</v>
      </c>
      <c r="E334" s="196" t="s">
        <v>5</v>
      </c>
      <c r="F334" s="197" t="s">
        <v>173</v>
      </c>
      <c r="H334" s="198">
        <v>7.37</v>
      </c>
      <c r="I334" s="199"/>
      <c r="L334" s="195"/>
      <c r="M334" s="200"/>
      <c r="N334" s="201"/>
      <c r="O334" s="201"/>
      <c r="P334" s="201"/>
      <c r="Q334" s="201"/>
      <c r="R334" s="201"/>
      <c r="S334" s="201"/>
      <c r="T334" s="202"/>
      <c r="AT334" s="196" t="s">
        <v>170</v>
      </c>
      <c r="AU334" s="196" t="s">
        <v>89</v>
      </c>
      <c r="AV334" s="12" t="s">
        <v>166</v>
      </c>
      <c r="AW334" s="12" t="s">
        <v>35</v>
      </c>
      <c r="AX334" s="12" t="s">
        <v>80</v>
      </c>
      <c r="AY334" s="196" t="s">
        <v>159</v>
      </c>
    </row>
    <row r="335" spans="2:65" s="1" customFormat="1" ht="38.25" customHeight="1">
      <c r="B335" s="170"/>
      <c r="C335" s="171" t="s">
        <v>497</v>
      </c>
      <c r="D335" s="171" t="s">
        <v>161</v>
      </c>
      <c r="E335" s="172" t="s">
        <v>498</v>
      </c>
      <c r="F335" s="173" t="s">
        <v>499</v>
      </c>
      <c r="G335" s="174" t="s">
        <v>164</v>
      </c>
      <c r="H335" s="175">
        <v>0.495</v>
      </c>
      <c r="I335" s="176"/>
      <c r="J335" s="177">
        <f>ROUND(I335*H335,2)</f>
        <v>0</v>
      </c>
      <c r="K335" s="173" t="s">
        <v>165</v>
      </c>
      <c r="L335" s="41"/>
      <c r="M335" s="178" t="s">
        <v>5</v>
      </c>
      <c r="N335" s="179" t="s">
        <v>44</v>
      </c>
      <c r="O335" s="42"/>
      <c r="P335" s="180">
        <f>O335*H335</f>
        <v>0</v>
      </c>
      <c r="Q335" s="180">
        <v>0</v>
      </c>
      <c r="R335" s="180">
        <f>Q335*H335</f>
        <v>0</v>
      </c>
      <c r="S335" s="180">
        <v>1.8</v>
      </c>
      <c r="T335" s="181">
        <f>S335*H335</f>
        <v>0.89100000000000001</v>
      </c>
      <c r="AR335" s="24" t="s">
        <v>166</v>
      </c>
      <c r="AT335" s="24" t="s">
        <v>161</v>
      </c>
      <c r="AU335" s="24" t="s">
        <v>89</v>
      </c>
      <c r="AY335" s="24" t="s">
        <v>159</v>
      </c>
      <c r="BE335" s="182">
        <f>IF(N335="základní",J335,0)</f>
        <v>0</v>
      </c>
      <c r="BF335" s="182">
        <f>IF(N335="snížená",J335,0)</f>
        <v>0</v>
      </c>
      <c r="BG335" s="182">
        <f>IF(N335="zákl. přenesená",J335,0)</f>
        <v>0</v>
      </c>
      <c r="BH335" s="182">
        <f>IF(N335="sníž. přenesená",J335,0)</f>
        <v>0</v>
      </c>
      <c r="BI335" s="182">
        <f>IF(N335="nulová",J335,0)</f>
        <v>0</v>
      </c>
      <c r="BJ335" s="24" t="s">
        <v>89</v>
      </c>
      <c r="BK335" s="182">
        <f>ROUND(I335*H335,2)</f>
        <v>0</v>
      </c>
      <c r="BL335" s="24" t="s">
        <v>166</v>
      </c>
      <c r="BM335" s="24" t="s">
        <v>500</v>
      </c>
    </row>
    <row r="336" spans="2:65" s="11" customFormat="1">
      <c r="B336" s="187"/>
      <c r="D336" s="183" t="s">
        <v>170</v>
      </c>
      <c r="E336" s="188" t="s">
        <v>5</v>
      </c>
      <c r="F336" s="189" t="s">
        <v>501</v>
      </c>
      <c r="H336" s="190">
        <v>0.495</v>
      </c>
      <c r="I336" s="191"/>
      <c r="L336" s="187"/>
      <c r="M336" s="192"/>
      <c r="N336" s="193"/>
      <c r="O336" s="193"/>
      <c r="P336" s="193"/>
      <c r="Q336" s="193"/>
      <c r="R336" s="193"/>
      <c r="S336" s="193"/>
      <c r="T336" s="194"/>
      <c r="AT336" s="188" t="s">
        <v>170</v>
      </c>
      <c r="AU336" s="188" t="s">
        <v>89</v>
      </c>
      <c r="AV336" s="11" t="s">
        <v>89</v>
      </c>
      <c r="AW336" s="11" t="s">
        <v>35</v>
      </c>
      <c r="AX336" s="11" t="s">
        <v>80</v>
      </c>
      <c r="AY336" s="188" t="s">
        <v>159</v>
      </c>
    </row>
    <row r="337" spans="2:65" s="1" customFormat="1" ht="38.25" customHeight="1">
      <c r="B337" s="170"/>
      <c r="C337" s="171" t="s">
        <v>502</v>
      </c>
      <c r="D337" s="171" t="s">
        <v>161</v>
      </c>
      <c r="E337" s="172" t="s">
        <v>503</v>
      </c>
      <c r="F337" s="173" t="s">
        <v>504</v>
      </c>
      <c r="G337" s="174" t="s">
        <v>201</v>
      </c>
      <c r="H337" s="175">
        <v>2</v>
      </c>
      <c r="I337" s="176"/>
      <c r="J337" s="177">
        <f>ROUND(I337*H337,2)</f>
        <v>0</v>
      </c>
      <c r="K337" s="173" t="s">
        <v>165</v>
      </c>
      <c r="L337" s="41"/>
      <c r="M337" s="178" t="s">
        <v>5</v>
      </c>
      <c r="N337" s="179" t="s">
        <v>44</v>
      </c>
      <c r="O337" s="42"/>
      <c r="P337" s="180">
        <f>O337*H337</f>
        <v>0</v>
      </c>
      <c r="Q337" s="180">
        <v>0</v>
      </c>
      <c r="R337" s="180">
        <f>Q337*H337</f>
        <v>0</v>
      </c>
      <c r="S337" s="180">
        <v>0.27</v>
      </c>
      <c r="T337" s="181">
        <f>S337*H337</f>
        <v>0.54</v>
      </c>
      <c r="AR337" s="24" t="s">
        <v>166</v>
      </c>
      <c r="AT337" s="24" t="s">
        <v>161</v>
      </c>
      <c r="AU337" s="24" t="s">
        <v>89</v>
      </c>
      <c r="AY337" s="24" t="s">
        <v>159</v>
      </c>
      <c r="BE337" s="182">
        <f>IF(N337="základní",J337,0)</f>
        <v>0</v>
      </c>
      <c r="BF337" s="182">
        <f>IF(N337="snížená",J337,0)</f>
        <v>0</v>
      </c>
      <c r="BG337" s="182">
        <f>IF(N337="zákl. přenesená",J337,0)</f>
        <v>0</v>
      </c>
      <c r="BH337" s="182">
        <f>IF(N337="sníž. přenesená",J337,0)</f>
        <v>0</v>
      </c>
      <c r="BI337" s="182">
        <f>IF(N337="nulová",J337,0)</f>
        <v>0</v>
      </c>
      <c r="BJ337" s="24" t="s">
        <v>89</v>
      </c>
      <c r="BK337" s="182">
        <f>ROUND(I337*H337,2)</f>
        <v>0</v>
      </c>
      <c r="BL337" s="24" t="s">
        <v>166</v>
      </c>
      <c r="BM337" s="24" t="s">
        <v>505</v>
      </c>
    </row>
    <row r="338" spans="2:65" s="11" customFormat="1">
      <c r="B338" s="187"/>
      <c r="D338" s="183" t="s">
        <v>170</v>
      </c>
      <c r="E338" s="188" t="s">
        <v>5</v>
      </c>
      <c r="F338" s="189" t="s">
        <v>506</v>
      </c>
      <c r="H338" s="190">
        <v>2</v>
      </c>
      <c r="I338" s="191"/>
      <c r="L338" s="187"/>
      <c r="M338" s="192"/>
      <c r="N338" s="193"/>
      <c r="O338" s="193"/>
      <c r="P338" s="193"/>
      <c r="Q338" s="193"/>
      <c r="R338" s="193"/>
      <c r="S338" s="193"/>
      <c r="T338" s="194"/>
      <c r="AT338" s="188" t="s">
        <v>170</v>
      </c>
      <c r="AU338" s="188" t="s">
        <v>89</v>
      </c>
      <c r="AV338" s="11" t="s">
        <v>89</v>
      </c>
      <c r="AW338" s="11" t="s">
        <v>35</v>
      </c>
      <c r="AX338" s="11" t="s">
        <v>80</v>
      </c>
      <c r="AY338" s="188" t="s">
        <v>159</v>
      </c>
    </row>
    <row r="339" spans="2:65" s="1" customFormat="1" ht="25.5" customHeight="1">
      <c r="B339" s="170"/>
      <c r="C339" s="171" t="s">
        <v>507</v>
      </c>
      <c r="D339" s="171" t="s">
        <v>161</v>
      </c>
      <c r="E339" s="172" t="s">
        <v>508</v>
      </c>
      <c r="F339" s="173" t="s">
        <v>509</v>
      </c>
      <c r="G339" s="174" t="s">
        <v>247</v>
      </c>
      <c r="H339" s="175">
        <v>10</v>
      </c>
      <c r="I339" s="176"/>
      <c r="J339" s="177">
        <f>ROUND(I339*H339,2)</f>
        <v>0</v>
      </c>
      <c r="K339" s="173" t="s">
        <v>165</v>
      </c>
      <c r="L339" s="41"/>
      <c r="M339" s="178" t="s">
        <v>5</v>
      </c>
      <c r="N339" s="179" t="s">
        <v>44</v>
      </c>
      <c r="O339" s="42"/>
      <c r="P339" s="180">
        <f>O339*H339</f>
        <v>0</v>
      </c>
      <c r="Q339" s="180">
        <v>0</v>
      </c>
      <c r="R339" s="180">
        <f>Q339*H339</f>
        <v>0</v>
      </c>
      <c r="S339" s="180">
        <v>1.4999999999999999E-2</v>
      </c>
      <c r="T339" s="181">
        <f>S339*H339</f>
        <v>0.15</v>
      </c>
      <c r="AR339" s="24" t="s">
        <v>256</v>
      </c>
      <c r="AT339" s="24" t="s">
        <v>161</v>
      </c>
      <c r="AU339" s="24" t="s">
        <v>89</v>
      </c>
      <c r="AY339" s="24" t="s">
        <v>159</v>
      </c>
      <c r="BE339" s="182">
        <f>IF(N339="základní",J339,0)</f>
        <v>0</v>
      </c>
      <c r="BF339" s="182">
        <f>IF(N339="snížená",J339,0)</f>
        <v>0</v>
      </c>
      <c r="BG339" s="182">
        <f>IF(N339="zákl. přenesená",J339,0)</f>
        <v>0</v>
      </c>
      <c r="BH339" s="182">
        <f>IF(N339="sníž. přenesená",J339,0)</f>
        <v>0</v>
      </c>
      <c r="BI339" s="182">
        <f>IF(N339="nulová",J339,0)</f>
        <v>0</v>
      </c>
      <c r="BJ339" s="24" t="s">
        <v>89</v>
      </c>
      <c r="BK339" s="182">
        <f>ROUND(I339*H339,2)</f>
        <v>0</v>
      </c>
      <c r="BL339" s="24" t="s">
        <v>256</v>
      </c>
      <c r="BM339" s="24" t="s">
        <v>510</v>
      </c>
    </row>
    <row r="340" spans="2:65" s="13" customFormat="1">
      <c r="B340" s="213"/>
      <c r="D340" s="183" t="s">
        <v>170</v>
      </c>
      <c r="E340" s="214" t="s">
        <v>5</v>
      </c>
      <c r="F340" s="215" t="s">
        <v>511</v>
      </c>
      <c r="H340" s="214" t="s">
        <v>5</v>
      </c>
      <c r="I340" s="216"/>
      <c r="L340" s="213"/>
      <c r="M340" s="217"/>
      <c r="N340" s="218"/>
      <c r="O340" s="218"/>
      <c r="P340" s="218"/>
      <c r="Q340" s="218"/>
      <c r="R340" s="218"/>
      <c r="S340" s="218"/>
      <c r="T340" s="219"/>
      <c r="AT340" s="214" t="s">
        <v>170</v>
      </c>
      <c r="AU340" s="214" t="s">
        <v>89</v>
      </c>
      <c r="AV340" s="13" t="s">
        <v>80</v>
      </c>
      <c r="AW340" s="13" t="s">
        <v>35</v>
      </c>
      <c r="AX340" s="13" t="s">
        <v>72</v>
      </c>
      <c r="AY340" s="214" t="s">
        <v>159</v>
      </c>
    </row>
    <row r="341" spans="2:65" s="11" customFormat="1">
      <c r="B341" s="187"/>
      <c r="D341" s="183" t="s">
        <v>170</v>
      </c>
      <c r="E341" s="188" t="s">
        <v>5</v>
      </c>
      <c r="F341" s="189" t="s">
        <v>512</v>
      </c>
      <c r="H341" s="190">
        <v>10</v>
      </c>
      <c r="I341" s="191"/>
      <c r="L341" s="187"/>
      <c r="M341" s="192"/>
      <c r="N341" s="193"/>
      <c r="O341" s="193"/>
      <c r="P341" s="193"/>
      <c r="Q341" s="193"/>
      <c r="R341" s="193"/>
      <c r="S341" s="193"/>
      <c r="T341" s="194"/>
      <c r="AT341" s="188" t="s">
        <v>170</v>
      </c>
      <c r="AU341" s="188" t="s">
        <v>89</v>
      </c>
      <c r="AV341" s="11" t="s">
        <v>89</v>
      </c>
      <c r="AW341" s="11" t="s">
        <v>35</v>
      </c>
      <c r="AX341" s="11" t="s">
        <v>80</v>
      </c>
      <c r="AY341" s="188" t="s">
        <v>159</v>
      </c>
    </row>
    <row r="342" spans="2:65" s="1" customFormat="1" ht="25.5" customHeight="1">
      <c r="B342" s="170"/>
      <c r="C342" s="171" t="s">
        <v>513</v>
      </c>
      <c r="D342" s="171" t="s">
        <v>161</v>
      </c>
      <c r="E342" s="172" t="s">
        <v>514</v>
      </c>
      <c r="F342" s="173" t="s">
        <v>515</v>
      </c>
      <c r="G342" s="174" t="s">
        <v>247</v>
      </c>
      <c r="H342" s="175">
        <v>2</v>
      </c>
      <c r="I342" s="176"/>
      <c r="J342" s="177">
        <f>ROUND(I342*H342,2)</f>
        <v>0</v>
      </c>
      <c r="K342" s="173" t="s">
        <v>165</v>
      </c>
      <c r="L342" s="41"/>
      <c r="M342" s="178" t="s">
        <v>5</v>
      </c>
      <c r="N342" s="179" t="s">
        <v>44</v>
      </c>
      <c r="O342" s="42"/>
      <c r="P342" s="180">
        <f>O342*H342</f>
        <v>0</v>
      </c>
      <c r="Q342" s="180">
        <v>0</v>
      </c>
      <c r="R342" s="180">
        <f>Q342*H342</f>
        <v>0</v>
      </c>
      <c r="S342" s="180">
        <v>4.9000000000000002E-2</v>
      </c>
      <c r="T342" s="181">
        <f>S342*H342</f>
        <v>9.8000000000000004E-2</v>
      </c>
      <c r="AR342" s="24" t="s">
        <v>166</v>
      </c>
      <c r="AT342" s="24" t="s">
        <v>161</v>
      </c>
      <c r="AU342" s="24" t="s">
        <v>89</v>
      </c>
      <c r="AY342" s="24" t="s">
        <v>159</v>
      </c>
      <c r="BE342" s="182">
        <f>IF(N342="základní",J342,0)</f>
        <v>0</v>
      </c>
      <c r="BF342" s="182">
        <f>IF(N342="snížená",J342,0)</f>
        <v>0</v>
      </c>
      <c r="BG342" s="182">
        <f>IF(N342="zákl. přenesená",J342,0)</f>
        <v>0</v>
      </c>
      <c r="BH342" s="182">
        <f>IF(N342="sníž. přenesená",J342,0)</f>
        <v>0</v>
      </c>
      <c r="BI342" s="182">
        <f>IF(N342="nulová",J342,0)</f>
        <v>0</v>
      </c>
      <c r="BJ342" s="24" t="s">
        <v>89</v>
      </c>
      <c r="BK342" s="182">
        <f>ROUND(I342*H342,2)</f>
        <v>0</v>
      </c>
      <c r="BL342" s="24" t="s">
        <v>166</v>
      </c>
      <c r="BM342" s="24" t="s">
        <v>516</v>
      </c>
    </row>
    <row r="343" spans="2:65" s="11" customFormat="1">
      <c r="B343" s="187"/>
      <c r="D343" s="183" t="s">
        <v>170</v>
      </c>
      <c r="E343" s="188" t="s">
        <v>5</v>
      </c>
      <c r="F343" s="189" t="s">
        <v>517</v>
      </c>
      <c r="H343" s="190">
        <v>2</v>
      </c>
      <c r="I343" s="191"/>
      <c r="L343" s="187"/>
      <c r="M343" s="192"/>
      <c r="N343" s="193"/>
      <c r="O343" s="193"/>
      <c r="P343" s="193"/>
      <c r="Q343" s="193"/>
      <c r="R343" s="193"/>
      <c r="S343" s="193"/>
      <c r="T343" s="194"/>
      <c r="AT343" s="188" t="s">
        <v>170</v>
      </c>
      <c r="AU343" s="188" t="s">
        <v>89</v>
      </c>
      <c r="AV343" s="11" t="s">
        <v>89</v>
      </c>
      <c r="AW343" s="11" t="s">
        <v>35</v>
      </c>
      <c r="AX343" s="11" t="s">
        <v>80</v>
      </c>
      <c r="AY343" s="188" t="s">
        <v>159</v>
      </c>
    </row>
    <row r="344" spans="2:65" s="1" customFormat="1" ht="25.5" customHeight="1">
      <c r="B344" s="170"/>
      <c r="C344" s="171" t="s">
        <v>518</v>
      </c>
      <c r="D344" s="171" t="s">
        <v>161</v>
      </c>
      <c r="E344" s="172" t="s">
        <v>519</v>
      </c>
      <c r="F344" s="173" t="s">
        <v>520</v>
      </c>
      <c r="G344" s="174" t="s">
        <v>425</v>
      </c>
      <c r="H344" s="175">
        <v>8.85</v>
      </c>
      <c r="I344" s="176"/>
      <c r="J344" s="177">
        <f>ROUND(I344*H344,2)</f>
        <v>0</v>
      </c>
      <c r="K344" s="173" t="s">
        <v>165</v>
      </c>
      <c r="L344" s="41"/>
      <c r="M344" s="178" t="s">
        <v>5</v>
      </c>
      <c r="N344" s="179" t="s">
        <v>44</v>
      </c>
      <c r="O344" s="42"/>
      <c r="P344" s="180">
        <f>O344*H344</f>
        <v>0</v>
      </c>
      <c r="Q344" s="180">
        <v>0</v>
      </c>
      <c r="R344" s="180">
        <f>Q344*H344</f>
        <v>0</v>
      </c>
      <c r="S344" s="180">
        <v>7.0000000000000001E-3</v>
      </c>
      <c r="T344" s="181">
        <f>S344*H344</f>
        <v>6.1949999999999998E-2</v>
      </c>
      <c r="AR344" s="24" t="s">
        <v>166</v>
      </c>
      <c r="AT344" s="24" t="s">
        <v>161</v>
      </c>
      <c r="AU344" s="24" t="s">
        <v>89</v>
      </c>
      <c r="AY344" s="24" t="s">
        <v>159</v>
      </c>
      <c r="BE344" s="182">
        <f>IF(N344="základní",J344,0)</f>
        <v>0</v>
      </c>
      <c r="BF344" s="182">
        <f>IF(N344="snížená",J344,0)</f>
        <v>0</v>
      </c>
      <c r="BG344" s="182">
        <f>IF(N344="zákl. přenesená",J344,0)</f>
        <v>0</v>
      </c>
      <c r="BH344" s="182">
        <f>IF(N344="sníž. přenesená",J344,0)</f>
        <v>0</v>
      </c>
      <c r="BI344" s="182">
        <f>IF(N344="nulová",J344,0)</f>
        <v>0</v>
      </c>
      <c r="BJ344" s="24" t="s">
        <v>89</v>
      </c>
      <c r="BK344" s="182">
        <f>ROUND(I344*H344,2)</f>
        <v>0</v>
      </c>
      <c r="BL344" s="24" t="s">
        <v>166</v>
      </c>
      <c r="BM344" s="24" t="s">
        <v>521</v>
      </c>
    </row>
    <row r="345" spans="2:65" s="11" customFormat="1">
      <c r="B345" s="187"/>
      <c r="D345" s="183" t="s">
        <v>170</v>
      </c>
      <c r="E345" s="188" t="s">
        <v>5</v>
      </c>
      <c r="F345" s="189" t="s">
        <v>522</v>
      </c>
      <c r="H345" s="190">
        <v>8.85</v>
      </c>
      <c r="I345" s="191"/>
      <c r="L345" s="187"/>
      <c r="M345" s="192"/>
      <c r="N345" s="193"/>
      <c r="O345" s="193"/>
      <c r="P345" s="193"/>
      <c r="Q345" s="193"/>
      <c r="R345" s="193"/>
      <c r="S345" s="193"/>
      <c r="T345" s="194"/>
      <c r="AT345" s="188" t="s">
        <v>170</v>
      </c>
      <c r="AU345" s="188" t="s">
        <v>89</v>
      </c>
      <c r="AV345" s="11" t="s">
        <v>89</v>
      </c>
      <c r="AW345" s="11" t="s">
        <v>35</v>
      </c>
      <c r="AX345" s="11" t="s">
        <v>80</v>
      </c>
      <c r="AY345" s="188" t="s">
        <v>159</v>
      </c>
    </row>
    <row r="346" spans="2:65" s="1" customFormat="1" ht="25.5" customHeight="1">
      <c r="B346" s="170"/>
      <c r="C346" s="171" t="s">
        <v>523</v>
      </c>
      <c r="D346" s="171" t="s">
        <v>161</v>
      </c>
      <c r="E346" s="172" t="s">
        <v>524</v>
      </c>
      <c r="F346" s="173" t="s">
        <v>525</v>
      </c>
      <c r="G346" s="174" t="s">
        <v>425</v>
      </c>
      <c r="H346" s="175">
        <v>450</v>
      </c>
      <c r="I346" s="176"/>
      <c r="J346" s="177">
        <f>ROUND(I346*H346,2)</f>
        <v>0</v>
      </c>
      <c r="K346" s="173" t="s">
        <v>165</v>
      </c>
      <c r="L346" s="41"/>
      <c r="M346" s="178" t="s">
        <v>5</v>
      </c>
      <c r="N346" s="179" t="s">
        <v>44</v>
      </c>
      <c r="O346" s="42"/>
      <c r="P346" s="180">
        <f>O346*H346</f>
        <v>0</v>
      </c>
      <c r="Q346" s="180">
        <v>0</v>
      </c>
      <c r="R346" s="180">
        <f>Q346*H346</f>
        <v>0</v>
      </c>
      <c r="S346" s="180">
        <v>6.0000000000000001E-3</v>
      </c>
      <c r="T346" s="181">
        <f>S346*H346</f>
        <v>2.7</v>
      </c>
      <c r="AR346" s="24" t="s">
        <v>166</v>
      </c>
      <c r="AT346" s="24" t="s">
        <v>161</v>
      </c>
      <c r="AU346" s="24" t="s">
        <v>89</v>
      </c>
      <c r="AY346" s="24" t="s">
        <v>159</v>
      </c>
      <c r="BE346" s="182">
        <f>IF(N346="základní",J346,0)</f>
        <v>0</v>
      </c>
      <c r="BF346" s="182">
        <f>IF(N346="snížená",J346,0)</f>
        <v>0</v>
      </c>
      <c r="BG346" s="182">
        <f>IF(N346="zákl. přenesená",J346,0)</f>
        <v>0</v>
      </c>
      <c r="BH346" s="182">
        <f>IF(N346="sníž. přenesená",J346,0)</f>
        <v>0</v>
      </c>
      <c r="BI346" s="182">
        <f>IF(N346="nulová",J346,0)</f>
        <v>0</v>
      </c>
      <c r="BJ346" s="24" t="s">
        <v>89</v>
      </c>
      <c r="BK346" s="182">
        <f>ROUND(I346*H346,2)</f>
        <v>0</v>
      </c>
      <c r="BL346" s="24" t="s">
        <v>166</v>
      </c>
      <c r="BM346" s="24" t="s">
        <v>526</v>
      </c>
    </row>
    <row r="347" spans="2:65" s="11" customFormat="1">
      <c r="B347" s="187"/>
      <c r="D347" s="183" t="s">
        <v>170</v>
      </c>
      <c r="E347" s="188" t="s">
        <v>5</v>
      </c>
      <c r="F347" s="189" t="s">
        <v>527</v>
      </c>
      <c r="H347" s="190">
        <v>450</v>
      </c>
      <c r="I347" s="191"/>
      <c r="L347" s="187"/>
      <c r="M347" s="192"/>
      <c r="N347" s="193"/>
      <c r="O347" s="193"/>
      <c r="P347" s="193"/>
      <c r="Q347" s="193"/>
      <c r="R347" s="193"/>
      <c r="S347" s="193"/>
      <c r="T347" s="194"/>
      <c r="AT347" s="188" t="s">
        <v>170</v>
      </c>
      <c r="AU347" s="188" t="s">
        <v>89</v>
      </c>
      <c r="AV347" s="11" t="s">
        <v>89</v>
      </c>
      <c r="AW347" s="11" t="s">
        <v>35</v>
      </c>
      <c r="AX347" s="11" t="s">
        <v>80</v>
      </c>
      <c r="AY347" s="188" t="s">
        <v>159</v>
      </c>
    </row>
    <row r="348" spans="2:65" s="1" customFormat="1" ht="25.5" customHeight="1">
      <c r="B348" s="170"/>
      <c r="C348" s="171" t="s">
        <v>528</v>
      </c>
      <c r="D348" s="171" t="s">
        <v>161</v>
      </c>
      <c r="E348" s="172" t="s">
        <v>529</v>
      </c>
      <c r="F348" s="173" t="s">
        <v>530</v>
      </c>
      <c r="G348" s="174" t="s">
        <v>425</v>
      </c>
      <c r="H348" s="175">
        <v>80</v>
      </c>
      <c r="I348" s="176"/>
      <c r="J348" s="177">
        <f>ROUND(I348*H348,2)</f>
        <v>0</v>
      </c>
      <c r="K348" s="173" t="s">
        <v>165</v>
      </c>
      <c r="L348" s="41"/>
      <c r="M348" s="178" t="s">
        <v>5</v>
      </c>
      <c r="N348" s="179" t="s">
        <v>44</v>
      </c>
      <c r="O348" s="42"/>
      <c r="P348" s="180">
        <f>O348*H348</f>
        <v>0</v>
      </c>
      <c r="Q348" s="180">
        <v>0</v>
      </c>
      <c r="R348" s="180">
        <f>Q348*H348</f>
        <v>0</v>
      </c>
      <c r="S348" s="180">
        <v>1.2999999999999999E-2</v>
      </c>
      <c r="T348" s="181">
        <f>S348*H348</f>
        <v>1.04</v>
      </c>
      <c r="AR348" s="24" t="s">
        <v>166</v>
      </c>
      <c r="AT348" s="24" t="s">
        <v>161</v>
      </c>
      <c r="AU348" s="24" t="s">
        <v>89</v>
      </c>
      <c r="AY348" s="24" t="s">
        <v>159</v>
      </c>
      <c r="BE348" s="182">
        <f>IF(N348="základní",J348,0)</f>
        <v>0</v>
      </c>
      <c r="BF348" s="182">
        <f>IF(N348="snížená",J348,0)</f>
        <v>0</v>
      </c>
      <c r="BG348" s="182">
        <f>IF(N348="zákl. přenesená",J348,0)</f>
        <v>0</v>
      </c>
      <c r="BH348" s="182">
        <f>IF(N348="sníž. přenesená",J348,0)</f>
        <v>0</v>
      </c>
      <c r="BI348" s="182">
        <f>IF(N348="nulová",J348,0)</f>
        <v>0</v>
      </c>
      <c r="BJ348" s="24" t="s">
        <v>89</v>
      </c>
      <c r="BK348" s="182">
        <f>ROUND(I348*H348,2)</f>
        <v>0</v>
      </c>
      <c r="BL348" s="24" t="s">
        <v>166</v>
      </c>
      <c r="BM348" s="24" t="s">
        <v>531</v>
      </c>
    </row>
    <row r="349" spans="2:65" s="11" customFormat="1">
      <c r="B349" s="187"/>
      <c r="D349" s="183" t="s">
        <v>170</v>
      </c>
      <c r="E349" s="188" t="s">
        <v>5</v>
      </c>
      <c r="F349" s="189" t="s">
        <v>532</v>
      </c>
      <c r="H349" s="190">
        <v>80</v>
      </c>
      <c r="I349" s="191"/>
      <c r="L349" s="187"/>
      <c r="M349" s="192"/>
      <c r="N349" s="193"/>
      <c r="O349" s="193"/>
      <c r="P349" s="193"/>
      <c r="Q349" s="193"/>
      <c r="R349" s="193"/>
      <c r="S349" s="193"/>
      <c r="T349" s="194"/>
      <c r="AT349" s="188" t="s">
        <v>170</v>
      </c>
      <c r="AU349" s="188" t="s">
        <v>89</v>
      </c>
      <c r="AV349" s="11" t="s">
        <v>89</v>
      </c>
      <c r="AW349" s="11" t="s">
        <v>35</v>
      </c>
      <c r="AX349" s="11" t="s">
        <v>80</v>
      </c>
      <c r="AY349" s="188" t="s">
        <v>159</v>
      </c>
    </row>
    <row r="350" spans="2:65" s="1" customFormat="1" ht="25.5" customHeight="1">
      <c r="B350" s="170"/>
      <c r="C350" s="171" t="s">
        <v>533</v>
      </c>
      <c r="D350" s="171" t="s">
        <v>161</v>
      </c>
      <c r="E350" s="172" t="s">
        <v>534</v>
      </c>
      <c r="F350" s="173" t="s">
        <v>535</v>
      </c>
      <c r="G350" s="174" t="s">
        <v>201</v>
      </c>
      <c r="H350" s="175">
        <v>296.58</v>
      </c>
      <c r="I350" s="176"/>
      <c r="J350" s="177">
        <f>ROUND(I350*H350,2)</f>
        <v>0</v>
      </c>
      <c r="K350" s="173" t="s">
        <v>165</v>
      </c>
      <c r="L350" s="41"/>
      <c r="M350" s="178" t="s">
        <v>5</v>
      </c>
      <c r="N350" s="179" t="s">
        <v>44</v>
      </c>
      <c r="O350" s="42"/>
      <c r="P350" s="180">
        <f>O350*H350</f>
        <v>0</v>
      </c>
      <c r="Q350" s="180">
        <v>0</v>
      </c>
      <c r="R350" s="180">
        <f>Q350*H350</f>
        <v>0</v>
      </c>
      <c r="S350" s="180">
        <v>0.05</v>
      </c>
      <c r="T350" s="181">
        <f>S350*H350</f>
        <v>14.829000000000001</v>
      </c>
      <c r="AR350" s="24" t="s">
        <v>166</v>
      </c>
      <c r="AT350" s="24" t="s">
        <v>161</v>
      </c>
      <c r="AU350" s="24" t="s">
        <v>89</v>
      </c>
      <c r="AY350" s="24" t="s">
        <v>159</v>
      </c>
      <c r="BE350" s="182">
        <f>IF(N350="základní",J350,0)</f>
        <v>0</v>
      </c>
      <c r="BF350" s="182">
        <f>IF(N350="snížená",J350,0)</f>
        <v>0</v>
      </c>
      <c r="BG350" s="182">
        <f>IF(N350="zákl. přenesená",J350,0)</f>
        <v>0</v>
      </c>
      <c r="BH350" s="182">
        <f>IF(N350="sníž. přenesená",J350,0)</f>
        <v>0</v>
      </c>
      <c r="BI350" s="182">
        <f>IF(N350="nulová",J350,0)</f>
        <v>0</v>
      </c>
      <c r="BJ350" s="24" t="s">
        <v>89</v>
      </c>
      <c r="BK350" s="182">
        <f>ROUND(I350*H350,2)</f>
        <v>0</v>
      </c>
      <c r="BL350" s="24" t="s">
        <v>166</v>
      </c>
      <c r="BM350" s="24" t="s">
        <v>536</v>
      </c>
    </row>
    <row r="351" spans="2:65" s="1" customFormat="1" ht="27">
      <c r="B351" s="41"/>
      <c r="D351" s="183" t="s">
        <v>168</v>
      </c>
      <c r="F351" s="184" t="s">
        <v>537</v>
      </c>
      <c r="I351" s="185"/>
      <c r="L351" s="41"/>
      <c r="M351" s="186"/>
      <c r="N351" s="42"/>
      <c r="O351" s="42"/>
      <c r="P351" s="42"/>
      <c r="Q351" s="42"/>
      <c r="R351" s="42"/>
      <c r="S351" s="42"/>
      <c r="T351" s="70"/>
      <c r="AT351" s="24" t="s">
        <v>168</v>
      </c>
      <c r="AU351" s="24" t="s">
        <v>89</v>
      </c>
    </row>
    <row r="352" spans="2:65" s="11" customFormat="1">
      <c r="B352" s="187"/>
      <c r="D352" s="183" t="s">
        <v>170</v>
      </c>
      <c r="E352" s="188" t="s">
        <v>90</v>
      </c>
      <c r="F352" s="189" t="s">
        <v>538</v>
      </c>
      <c r="H352" s="190">
        <v>130.69999999999999</v>
      </c>
      <c r="I352" s="191"/>
      <c r="L352" s="187"/>
      <c r="M352" s="192"/>
      <c r="N352" s="193"/>
      <c r="O352" s="193"/>
      <c r="P352" s="193"/>
      <c r="Q352" s="193"/>
      <c r="R352" s="193"/>
      <c r="S352" s="193"/>
      <c r="T352" s="194"/>
      <c r="AT352" s="188" t="s">
        <v>170</v>
      </c>
      <c r="AU352" s="188" t="s">
        <v>89</v>
      </c>
      <c r="AV352" s="11" t="s">
        <v>89</v>
      </c>
      <c r="AW352" s="11" t="s">
        <v>35</v>
      </c>
      <c r="AX352" s="11" t="s">
        <v>72</v>
      </c>
      <c r="AY352" s="188" t="s">
        <v>159</v>
      </c>
    </row>
    <row r="353" spans="2:65" s="11" customFormat="1">
      <c r="B353" s="187"/>
      <c r="D353" s="183" t="s">
        <v>170</v>
      </c>
      <c r="E353" s="188" t="s">
        <v>5</v>
      </c>
      <c r="F353" s="189" t="s">
        <v>414</v>
      </c>
      <c r="H353" s="190">
        <v>165.88</v>
      </c>
      <c r="I353" s="191"/>
      <c r="L353" s="187"/>
      <c r="M353" s="192"/>
      <c r="N353" s="193"/>
      <c r="O353" s="193"/>
      <c r="P353" s="193"/>
      <c r="Q353" s="193"/>
      <c r="R353" s="193"/>
      <c r="S353" s="193"/>
      <c r="T353" s="194"/>
      <c r="AT353" s="188" t="s">
        <v>170</v>
      </c>
      <c r="AU353" s="188" t="s">
        <v>89</v>
      </c>
      <c r="AV353" s="11" t="s">
        <v>89</v>
      </c>
      <c r="AW353" s="11" t="s">
        <v>35</v>
      </c>
      <c r="AX353" s="11" t="s">
        <v>72</v>
      </c>
      <c r="AY353" s="188" t="s">
        <v>159</v>
      </c>
    </row>
    <row r="354" spans="2:65" s="12" customFormat="1">
      <c r="B354" s="195"/>
      <c r="D354" s="183" t="s">
        <v>170</v>
      </c>
      <c r="E354" s="196" t="s">
        <v>5</v>
      </c>
      <c r="F354" s="197" t="s">
        <v>173</v>
      </c>
      <c r="H354" s="198">
        <v>296.58</v>
      </c>
      <c r="I354" s="199"/>
      <c r="L354" s="195"/>
      <c r="M354" s="200"/>
      <c r="N354" s="201"/>
      <c r="O354" s="201"/>
      <c r="P354" s="201"/>
      <c r="Q354" s="201"/>
      <c r="R354" s="201"/>
      <c r="S354" s="201"/>
      <c r="T354" s="202"/>
      <c r="AT354" s="196" t="s">
        <v>170</v>
      </c>
      <c r="AU354" s="196" t="s">
        <v>89</v>
      </c>
      <c r="AV354" s="12" t="s">
        <v>166</v>
      </c>
      <c r="AW354" s="12" t="s">
        <v>35</v>
      </c>
      <c r="AX354" s="12" t="s">
        <v>80</v>
      </c>
      <c r="AY354" s="196" t="s">
        <v>159</v>
      </c>
    </row>
    <row r="355" spans="2:65" s="1" customFormat="1" ht="25.5" customHeight="1">
      <c r="B355" s="170"/>
      <c r="C355" s="171" t="s">
        <v>539</v>
      </c>
      <c r="D355" s="171" t="s">
        <v>161</v>
      </c>
      <c r="E355" s="172" t="s">
        <v>540</v>
      </c>
      <c r="F355" s="173" t="s">
        <v>541</v>
      </c>
      <c r="G355" s="174" t="s">
        <v>201</v>
      </c>
      <c r="H355" s="175">
        <v>509.90899999999999</v>
      </c>
      <c r="I355" s="176"/>
      <c r="J355" s="177">
        <f>ROUND(I355*H355,2)</f>
        <v>0</v>
      </c>
      <c r="K355" s="173" t="s">
        <v>165</v>
      </c>
      <c r="L355" s="41"/>
      <c r="M355" s="178" t="s">
        <v>5</v>
      </c>
      <c r="N355" s="179" t="s">
        <v>44</v>
      </c>
      <c r="O355" s="42"/>
      <c r="P355" s="180">
        <f>O355*H355</f>
        <v>0</v>
      </c>
      <c r="Q355" s="180">
        <v>0</v>
      </c>
      <c r="R355" s="180">
        <f>Q355*H355</f>
        <v>0</v>
      </c>
      <c r="S355" s="180">
        <v>4.5999999999999999E-2</v>
      </c>
      <c r="T355" s="181">
        <f>S355*H355</f>
        <v>23.455814</v>
      </c>
      <c r="AR355" s="24" t="s">
        <v>166</v>
      </c>
      <c r="AT355" s="24" t="s">
        <v>161</v>
      </c>
      <c r="AU355" s="24" t="s">
        <v>89</v>
      </c>
      <c r="AY355" s="24" t="s">
        <v>159</v>
      </c>
      <c r="BE355" s="182">
        <f>IF(N355="základní",J355,0)</f>
        <v>0</v>
      </c>
      <c r="BF355" s="182">
        <f>IF(N355="snížená",J355,0)</f>
        <v>0</v>
      </c>
      <c r="BG355" s="182">
        <f>IF(N355="zákl. přenesená",J355,0)</f>
        <v>0</v>
      </c>
      <c r="BH355" s="182">
        <f>IF(N355="sníž. přenesená",J355,0)</f>
        <v>0</v>
      </c>
      <c r="BI355" s="182">
        <f>IF(N355="nulová",J355,0)</f>
        <v>0</v>
      </c>
      <c r="BJ355" s="24" t="s">
        <v>89</v>
      </c>
      <c r="BK355" s="182">
        <f>ROUND(I355*H355,2)</f>
        <v>0</v>
      </c>
      <c r="BL355" s="24" t="s">
        <v>166</v>
      </c>
      <c r="BM355" s="24" t="s">
        <v>542</v>
      </c>
    </row>
    <row r="356" spans="2:65" s="1" customFormat="1" ht="27">
      <c r="B356" s="41"/>
      <c r="D356" s="183" t="s">
        <v>168</v>
      </c>
      <c r="F356" s="184" t="s">
        <v>537</v>
      </c>
      <c r="I356" s="185"/>
      <c r="L356" s="41"/>
      <c r="M356" s="186"/>
      <c r="N356" s="42"/>
      <c r="O356" s="42"/>
      <c r="P356" s="42"/>
      <c r="Q356" s="42"/>
      <c r="R356" s="42"/>
      <c r="S356" s="42"/>
      <c r="T356" s="70"/>
      <c r="AT356" s="24" t="s">
        <v>168</v>
      </c>
      <c r="AU356" s="24" t="s">
        <v>89</v>
      </c>
    </row>
    <row r="357" spans="2:65" s="13" customFormat="1">
      <c r="B357" s="213"/>
      <c r="D357" s="183" t="s">
        <v>170</v>
      </c>
      <c r="E357" s="214" t="s">
        <v>5</v>
      </c>
      <c r="F357" s="215" t="s">
        <v>543</v>
      </c>
      <c r="H357" s="214" t="s">
        <v>5</v>
      </c>
      <c r="I357" s="216"/>
      <c r="L357" s="213"/>
      <c r="M357" s="217"/>
      <c r="N357" s="218"/>
      <c r="O357" s="218"/>
      <c r="P357" s="218"/>
      <c r="Q357" s="218"/>
      <c r="R357" s="218"/>
      <c r="S357" s="218"/>
      <c r="T357" s="219"/>
      <c r="AT357" s="214" t="s">
        <v>170</v>
      </c>
      <c r="AU357" s="214" t="s">
        <v>89</v>
      </c>
      <c r="AV357" s="13" t="s">
        <v>80</v>
      </c>
      <c r="AW357" s="13" t="s">
        <v>35</v>
      </c>
      <c r="AX357" s="13" t="s">
        <v>72</v>
      </c>
      <c r="AY357" s="214" t="s">
        <v>159</v>
      </c>
    </row>
    <row r="358" spans="2:65" s="11" customFormat="1">
      <c r="B358" s="187"/>
      <c r="D358" s="183" t="s">
        <v>170</v>
      </c>
      <c r="E358" s="188" t="s">
        <v>5</v>
      </c>
      <c r="F358" s="189" t="s">
        <v>544</v>
      </c>
      <c r="H358" s="190">
        <v>84.254999999999995</v>
      </c>
      <c r="I358" s="191"/>
      <c r="L358" s="187"/>
      <c r="M358" s="192"/>
      <c r="N358" s="193"/>
      <c r="O358" s="193"/>
      <c r="P358" s="193"/>
      <c r="Q358" s="193"/>
      <c r="R358" s="193"/>
      <c r="S358" s="193"/>
      <c r="T358" s="194"/>
      <c r="AT358" s="188" t="s">
        <v>170</v>
      </c>
      <c r="AU358" s="188" t="s">
        <v>89</v>
      </c>
      <c r="AV358" s="11" t="s">
        <v>89</v>
      </c>
      <c r="AW358" s="11" t="s">
        <v>35</v>
      </c>
      <c r="AX358" s="11" t="s">
        <v>72</v>
      </c>
      <c r="AY358" s="188" t="s">
        <v>159</v>
      </c>
    </row>
    <row r="359" spans="2:65" s="11" customFormat="1">
      <c r="B359" s="187"/>
      <c r="D359" s="183" t="s">
        <v>170</v>
      </c>
      <c r="E359" s="188" t="s">
        <v>5</v>
      </c>
      <c r="F359" s="189" t="s">
        <v>545</v>
      </c>
      <c r="H359" s="190">
        <v>-2.78</v>
      </c>
      <c r="I359" s="191"/>
      <c r="L359" s="187"/>
      <c r="M359" s="192"/>
      <c r="N359" s="193"/>
      <c r="O359" s="193"/>
      <c r="P359" s="193"/>
      <c r="Q359" s="193"/>
      <c r="R359" s="193"/>
      <c r="S359" s="193"/>
      <c r="T359" s="194"/>
      <c r="AT359" s="188" t="s">
        <v>170</v>
      </c>
      <c r="AU359" s="188" t="s">
        <v>89</v>
      </c>
      <c r="AV359" s="11" t="s">
        <v>89</v>
      </c>
      <c r="AW359" s="11" t="s">
        <v>35</v>
      </c>
      <c r="AX359" s="11" t="s">
        <v>72</v>
      </c>
      <c r="AY359" s="188" t="s">
        <v>159</v>
      </c>
    </row>
    <row r="360" spans="2:65" s="11" customFormat="1">
      <c r="B360" s="187"/>
      <c r="D360" s="183" t="s">
        <v>170</v>
      </c>
      <c r="E360" s="188" t="s">
        <v>5</v>
      </c>
      <c r="F360" s="189" t="s">
        <v>546</v>
      </c>
      <c r="H360" s="190">
        <v>15.098000000000001</v>
      </c>
      <c r="I360" s="191"/>
      <c r="L360" s="187"/>
      <c r="M360" s="192"/>
      <c r="N360" s="193"/>
      <c r="O360" s="193"/>
      <c r="P360" s="193"/>
      <c r="Q360" s="193"/>
      <c r="R360" s="193"/>
      <c r="S360" s="193"/>
      <c r="T360" s="194"/>
      <c r="AT360" s="188" t="s">
        <v>170</v>
      </c>
      <c r="AU360" s="188" t="s">
        <v>89</v>
      </c>
      <c r="AV360" s="11" t="s">
        <v>89</v>
      </c>
      <c r="AW360" s="11" t="s">
        <v>35</v>
      </c>
      <c r="AX360" s="11" t="s">
        <v>72</v>
      </c>
      <c r="AY360" s="188" t="s">
        <v>159</v>
      </c>
    </row>
    <row r="361" spans="2:65" s="11" customFormat="1">
      <c r="B361" s="187"/>
      <c r="D361" s="183" t="s">
        <v>170</v>
      </c>
      <c r="E361" s="188" t="s">
        <v>5</v>
      </c>
      <c r="F361" s="189" t="s">
        <v>547</v>
      </c>
      <c r="H361" s="190">
        <v>28.192</v>
      </c>
      <c r="I361" s="191"/>
      <c r="L361" s="187"/>
      <c r="M361" s="192"/>
      <c r="N361" s="193"/>
      <c r="O361" s="193"/>
      <c r="P361" s="193"/>
      <c r="Q361" s="193"/>
      <c r="R361" s="193"/>
      <c r="S361" s="193"/>
      <c r="T361" s="194"/>
      <c r="AT361" s="188" t="s">
        <v>170</v>
      </c>
      <c r="AU361" s="188" t="s">
        <v>89</v>
      </c>
      <c r="AV361" s="11" t="s">
        <v>89</v>
      </c>
      <c r="AW361" s="11" t="s">
        <v>35</v>
      </c>
      <c r="AX361" s="11" t="s">
        <v>72</v>
      </c>
      <c r="AY361" s="188" t="s">
        <v>159</v>
      </c>
    </row>
    <row r="362" spans="2:65" s="11" customFormat="1">
      <c r="B362" s="187"/>
      <c r="D362" s="183" t="s">
        <v>170</v>
      </c>
      <c r="E362" s="188" t="s">
        <v>5</v>
      </c>
      <c r="F362" s="189" t="s">
        <v>548</v>
      </c>
      <c r="H362" s="190">
        <v>34.042000000000002</v>
      </c>
      <c r="I362" s="191"/>
      <c r="L362" s="187"/>
      <c r="M362" s="192"/>
      <c r="N362" s="193"/>
      <c r="O362" s="193"/>
      <c r="P362" s="193"/>
      <c r="Q362" s="193"/>
      <c r="R362" s="193"/>
      <c r="S362" s="193"/>
      <c r="T362" s="194"/>
      <c r="AT362" s="188" t="s">
        <v>170</v>
      </c>
      <c r="AU362" s="188" t="s">
        <v>89</v>
      </c>
      <c r="AV362" s="11" t="s">
        <v>89</v>
      </c>
      <c r="AW362" s="11" t="s">
        <v>35</v>
      </c>
      <c r="AX362" s="11" t="s">
        <v>72</v>
      </c>
      <c r="AY362" s="188" t="s">
        <v>159</v>
      </c>
    </row>
    <row r="363" spans="2:65" s="11" customFormat="1">
      <c r="B363" s="187"/>
      <c r="D363" s="183" t="s">
        <v>170</v>
      </c>
      <c r="E363" s="188" t="s">
        <v>5</v>
      </c>
      <c r="F363" s="189" t="s">
        <v>549</v>
      </c>
      <c r="H363" s="190">
        <v>6.3</v>
      </c>
      <c r="I363" s="191"/>
      <c r="L363" s="187"/>
      <c r="M363" s="192"/>
      <c r="N363" s="193"/>
      <c r="O363" s="193"/>
      <c r="P363" s="193"/>
      <c r="Q363" s="193"/>
      <c r="R363" s="193"/>
      <c r="S363" s="193"/>
      <c r="T363" s="194"/>
      <c r="AT363" s="188" t="s">
        <v>170</v>
      </c>
      <c r="AU363" s="188" t="s">
        <v>89</v>
      </c>
      <c r="AV363" s="11" t="s">
        <v>89</v>
      </c>
      <c r="AW363" s="11" t="s">
        <v>35</v>
      </c>
      <c r="AX363" s="11" t="s">
        <v>72</v>
      </c>
      <c r="AY363" s="188" t="s">
        <v>159</v>
      </c>
    </row>
    <row r="364" spans="2:65" s="14" customFormat="1">
      <c r="B364" s="220"/>
      <c r="D364" s="183" t="s">
        <v>170</v>
      </c>
      <c r="E364" s="221" t="s">
        <v>550</v>
      </c>
      <c r="F364" s="222" t="s">
        <v>313</v>
      </c>
      <c r="H364" s="223">
        <v>165.107</v>
      </c>
      <c r="I364" s="224"/>
      <c r="L364" s="220"/>
      <c r="M364" s="225"/>
      <c r="N364" s="226"/>
      <c r="O364" s="226"/>
      <c r="P364" s="226"/>
      <c r="Q364" s="226"/>
      <c r="R364" s="226"/>
      <c r="S364" s="226"/>
      <c r="T364" s="227"/>
      <c r="AT364" s="221" t="s">
        <v>170</v>
      </c>
      <c r="AU364" s="221" t="s">
        <v>89</v>
      </c>
      <c r="AV364" s="14" t="s">
        <v>177</v>
      </c>
      <c r="AW364" s="14" t="s">
        <v>35</v>
      </c>
      <c r="AX364" s="14" t="s">
        <v>72</v>
      </c>
      <c r="AY364" s="221" t="s">
        <v>159</v>
      </c>
    </row>
    <row r="365" spans="2:65" s="11" customFormat="1">
      <c r="B365" s="187"/>
      <c r="D365" s="183" t="s">
        <v>170</v>
      </c>
      <c r="E365" s="188" t="s">
        <v>5</v>
      </c>
      <c r="F365" s="189" t="s">
        <v>551</v>
      </c>
      <c r="H365" s="190">
        <v>56.805</v>
      </c>
      <c r="I365" s="191"/>
      <c r="L365" s="187"/>
      <c r="M365" s="192"/>
      <c r="N365" s="193"/>
      <c r="O365" s="193"/>
      <c r="P365" s="193"/>
      <c r="Q365" s="193"/>
      <c r="R365" s="193"/>
      <c r="S365" s="193"/>
      <c r="T365" s="194"/>
      <c r="AT365" s="188" t="s">
        <v>170</v>
      </c>
      <c r="AU365" s="188" t="s">
        <v>89</v>
      </c>
      <c r="AV365" s="11" t="s">
        <v>89</v>
      </c>
      <c r="AW365" s="11" t="s">
        <v>35</v>
      </c>
      <c r="AX365" s="11" t="s">
        <v>72</v>
      </c>
      <c r="AY365" s="188" t="s">
        <v>159</v>
      </c>
    </row>
    <row r="366" spans="2:65" s="11" customFormat="1">
      <c r="B366" s="187"/>
      <c r="D366" s="183" t="s">
        <v>170</v>
      </c>
      <c r="E366" s="188" t="s">
        <v>5</v>
      </c>
      <c r="F366" s="189" t="s">
        <v>552</v>
      </c>
      <c r="H366" s="190">
        <v>24.312000000000001</v>
      </c>
      <c r="I366" s="191"/>
      <c r="L366" s="187"/>
      <c r="M366" s="192"/>
      <c r="N366" s="193"/>
      <c r="O366" s="193"/>
      <c r="P366" s="193"/>
      <c r="Q366" s="193"/>
      <c r="R366" s="193"/>
      <c r="S366" s="193"/>
      <c r="T366" s="194"/>
      <c r="AT366" s="188" t="s">
        <v>170</v>
      </c>
      <c r="AU366" s="188" t="s">
        <v>89</v>
      </c>
      <c r="AV366" s="11" t="s">
        <v>89</v>
      </c>
      <c r="AW366" s="11" t="s">
        <v>35</v>
      </c>
      <c r="AX366" s="11" t="s">
        <v>72</v>
      </c>
      <c r="AY366" s="188" t="s">
        <v>159</v>
      </c>
    </row>
    <row r="367" spans="2:65" s="11" customFormat="1">
      <c r="B367" s="187"/>
      <c r="D367" s="183" t="s">
        <v>170</v>
      </c>
      <c r="E367" s="188" t="s">
        <v>5</v>
      </c>
      <c r="F367" s="189" t="s">
        <v>553</v>
      </c>
      <c r="H367" s="190">
        <v>42.941000000000003</v>
      </c>
      <c r="I367" s="191"/>
      <c r="L367" s="187"/>
      <c r="M367" s="192"/>
      <c r="N367" s="193"/>
      <c r="O367" s="193"/>
      <c r="P367" s="193"/>
      <c r="Q367" s="193"/>
      <c r="R367" s="193"/>
      <c r="S367" s="193"/>
      <c r="T367" s="194"/>
      <c r="AT367" s="188" t="s">
        <v>170</v>
      </c>
      <c r="AU367" s="188" t="s">
        <v>89</v>
      </c>
      <c r="AV367" s="11" t="s">
        <v>89</v>
      </c>
      <c r="AW367" s="11" t="s">
        <v>35</v>
      </c>
      <c r="AX367" s="11" t="s">
        <v>72</v>
      </c>
      <c r="AY367" s="188" t="s">
        <v>159</v>
      </c>
    </row>
    <row r="368" spans="2:65" s="11" customFormat="1">
      <c r="B368" s="187"/>
      <c r="D368" s="183" t="s">
        <v>170</v>
      </c>
      <c r="E368" s="188" t="s">
        <v>5</v>
      </c>
      <c r="F368" s="189" t="s">
        <v>554</v>
      </c>
      <c r="H368" s="190">
        <v>40.402000000000001</v>
      </c>
      <c r="I368" s="191"/>
      <c r="L368" s="187"/>
      <c r="M368" s="192"/>
      <c r="N368" s="193"/>
      <c r="O368" s="193"/>
      <c r="P368" s="193"/>
      <c r="Q368" s="193"/>
      <c r="R368" s="193"/>
      <c r="S368" s="193"/>
      <c r="T368" s="194"/>
      <c r="AT368" s="188" t="s">
        <v>170</v>
      </c>
      <c r="AU368" s="188" t="s">
        <v>89</v>
      </c>
      <c r="AV368" s="11" t="s">
        <v>89</v>
      </c>
      <c r="AW368" s="11" t="s">
        <v>35</v>
      </c>
      <c r="AX368" s="11" t="s">
        <v>72</v>
      </c>
      <c r="AY368" s="188" t="s">
        <v>159</v>
      </c>
    </row>
    <row r="369" spans="2:65" s="11" customFormat="1">
      <c r="B369" s="187"/>
      <c r="D369" s="183" t="s">
        <v>170</v>
      </c>
      <c r="E369" s="188" t="s">
        <v>5</v>
      </c>
      <c r="F369" s="189" t="s">
        <v>555</v>
      </c>
      <c r="H369" s="190">
        <v>37.167000000000002</v>
      </c>
      <c r="I369" s="191"/>
      <c r="L369" s="187"/>
      <c r="M369" s="192"/>
      <c r="N369" s="193"/>
      <c r="O369" s="193"/>
      <c r="P369" s="193"/>
      <c r="Q369" s="193"/>
      <c r="R369" s="193"/>
      <c r="S369" s="193"/>
      <c r="T369" s="194"/>
      <c r="AT369" s="188" t="s">
        <v>170</v>
      </c>
      <c r="AU369" s="188" t="s">
        <v>89</v>
      </c>
      <c r="AV369" s="11" t="s">
        <v>89</v>
      </c>
      <c r="AW369" s="11" t="s">
        <v>35</v>
      </c>
      <c r="AX369" s="11" t="s">
        <v>72</v>
      </c>
      <c r="AY369" s="188" t="s">
        <v>159</v>
      </c>
    </row>
    <row r="370" spans="2:65" s="11" customFormat="1">
      <c r="B370" s="187"/>
      <c r="D370" s="183" t="s">
        <v>170</v>
      </c>
      <c r="E370" s="188" t="s">
        <v>5</v>
      </c>
      <c r="F370" s="189" t="s">
        <v>556</v>
      </c>
      <c r="H370" s="190">
        <v>56.115000000000002</v>
      </c>
      <c r="I370" s="191"/>
      <c r="L370" s="187"/>
      <c r="M370" s="192"/>
      <c r="N370" s="193"/>
      <c r="O370" s="193"/>
      <c r="P370" s="193"/>
      <c r="Q370" s="193"/>
      <c r="R370" s="193"/>
      <c r="S370" s="193"/>
      <c r="T370" s="194"/>
      <c r="AT370" s="188" t="s">
        <v>170</v>
      </c>
      <c r="AU370" s="188" t="s">
        <v>89</v>
      </c>
      <c r="AV370" s="11" t="s">
        <v>89</v>
      </c>
      <c r="AW370" s="11" t="s">
        <v>35</v>
      </c>
      <c r="AX370" s="11" t="s">
        <v>72</v>
      </c>
      <c r="AY370" s="188" t="s">
        <v>159</v>
      </c>
    </row>
    <row r="371" spans="2:65" s="11" customFormat="1">
      <c r="B371" s="187"/>
      <c r="D371" s="183" t="s">
        <v>170</v>
      </c>
      <c r="E371" s="188" t="s">
        <v>5</v>
      </c>
      <c r="F371" s="189" t="s">
        <v>557</v>
      </c>
      <c r="H371" s="190">
        <v>2.5569999999999999</v>
      </c>
      <c r="I371" s="191"/>
      <c r="L371" s="187"/>
      <c r="M371" s="192"/>
      <c r="N371" s="193"/>
      <c r="O371" s="193"/>
      <c r="P371" s="193"/>
      <c r="Q371" s="193"/>
      <c r="R371" s="193"/>
      <c r="S371" s="193"/>
      <c r="T371" s="194"/>
      <c r="AT371" s="188" t="s">
        <v>170</v>
      </c>
      <c r="AU371" s="188" t="s">
        <v>89</v>
      </c>
      <c r="AV371" s="11" t="s">
        <v>89</v>
      </c>
      <c r="AW371" s="11" t="s">
        <v>35</v>
      </c>
      <c r="AX371" s="11" t="s">
        <v>72</v>
      </c>
      <c r="AY371" s="188" t="s">
        <v>159</v>
      </c>
    </row>
    <row r="372" spans="2:65" s="11" customFormat="1">
      <c r="B372" s="187"/>
      <c r="D372" s="183" t="s">
        <v>170</v>
      </c>
      <c r="E372" s="188" t="s">
        <v>5</v>
      </c>
      <c r="F372" s="189" t="s">
        <v>558</v>
      </c>
      <c r="H372" s="190">
        <v>28.167999999999999</v>
      </c>
      <c r="I372" s="191"/>
      <c r="L372" s="187"/>
      <c r="M372" s="192"/>
      <c r="N372" s="193"/>
      <c r="O372" s="193"/>
      <c r="P372" s="193"/>
      <c r="Q372" s="193"/>
      <c r="R372" s="193"/>
      <c r="S372" s="193"/>
      <c r="T372" s="194"/>
      <c r="AT372" s="188" t="s">
        <v>170</v>
      </c>
      <c r="AU372" s="188" t="s">
        <v>89</v>
      </c>
      <c r="AV372" s="11" t="s">
        <v>89</v>
      </c>
      <c r="AW372" s="11" t="s">
        <v>35</v>
      </c>
      <c r="AX372" s="11" t="s">
        <v>72</v>
      </c>
      <c r="AY372" s="188" t="s">
        <v>159</v>
      </c>
    </row>
    <row r="373" spans="2:65" s="11" customFormat="1">
      <c r="B373" s="187"/>
      <c r="D373" s="183" t="s">
        <v>170</v>
      </c>
      <c r="E373" s="188" t="s">
        <v>5</v>
      </c>
      <c r="F373" s="189" t="s">
        <v>559</v>
      </c>
      <c r="H373" s="190">
        <v>6.1849999999999996</v>
      </c>
      <c r="I373" s="191"/>
      <c r="L373" s="187"/>
      <c r="M373" s="192"/>
      <c r="N373" s="193"/>
      <c r="O373" s="193"/>
      <c r="P373" s="193"/>
      <c r="Q373" s="193"/>
      <c r="R373" s="193"/>
      <c r="S373" s="193"/>
      <c r="T373" s="194"/>
      <c r="AT373" s="188" t="s">
        <v>170</v>
      </c>
      <c r="AU373" s="188" t="s">
        <v>89</v>
      </c>
      <c r="AV373" s="11" t="s">
        <v>89</v>
      </c>
      <c r="AW373" s="11" t="s">
        <v>35</v>
      </c>
      <c r="AX373" s="11" t="s">
        <v>72</v>
      </c>
      <c r="AY373" s="188" t="s">
        <v>159</v>
      </c>
    </row>
    <row r="374" spans="2:65" s="11" customFormat="1">
      <c r="B374" s="187"/>
      <c r="D374" s="183" t="s">
        <v>170</v>
      </c>
      <c r="E374" s="188" t="s">
        <v>5</v>
      </c>
      <c r="F374" s="189" t="s">
        <v>560</v>
      </c>
      <c r="H374" s="190">
        <v>2.5</v>
      </c>
      <c r="I374" s="191"/>
      <c r="L374" s="187"/>
      <c r="M374" s="192"/>
      <c r="N374" s="193"/>
      <c r="O374" s="193"/>
      <c r="P374" s="193"/>
      <c r="Q374" s="193"/>
      <c r="R374" s="193"/>
      <c r="S374" s="193"/>
      <c r="T374" s="194"/>
      <c r="AT374" s="188" t="s">
        <v>170</v>
      </c>
      <c r="AU374" s="188" t="s">
        <v>89</v>
      </c>
      <c r="AV374" s="11" t="s">
        <v>89</v>
      </c>
      <c r="AW374" s="11" t="s">
        <v>35</v>
      </c>
      <c r="AX374" s="11" t="s">
        <v>72</v>
      </c>
      <c r="AY374" s="188" t="s">
        <v>159</v>
      </c>
    </row>
    <row r="375" spans="2:65" s="14" customFormat="1">
      <c r="B375" s="220"/>
      <c r="D375" s="183" t="s">
        <v>170</v>
      </c>
      <c r="E375" s="221" t="s">
        <v>561</v>
      </c>
      <c r="F375" s="222" t="s">
        <v>313</v>
      </c>
      <c r="H375" s="223">
        <v>297.15199999999999</v>
      </c>
      <c r="I375" s="224"/>
      <c r="L375" s="220"/>
      <c r="M375" s="225"/>
      <c r="N375" s="226"/>
      <c r="O375" s="226"/>
      <c r="P375" s="226"/>
      <c r="Q375" s="226"/>
      <c r="R375" s="226"/>
      <c r="S375" s="226"/>
      <c r="T375" s="227"/>
      <c r="AT375" s="221" t="s">
        <v>170</v>
      </c>
      <c r="AU375" s="221" t="s">
        <v>89</v>
      </c>
      <c r="AV375" s="14" t="s">
        <v>177</v>
      </c>
      <c r="AW375" s="14" t="s">
        <v>35</v>
      </c>
      <c r="AX375" s="14" t="s">
        <v>72</v>
      </c>
      <c r="AY375" s="221" t="s">
        <v>159</v>
      </c>
    </row>
    <row r="376" spans="2:65" s="11" customFormat="1">
      <c r="B376" s="187"/>
      <c r="D376" s="183" t="s">
        <v>170</v>
      </c>
      <c r="E376" s="188" t="s">
        <v>5</v>
      </c>
      <c r="F376" s="189" t="s">
        <v>97</v>
      </c>
      <c r="H376" s="190">
        <v>47.65</v>
      </c>
      <c r="I376" s="191"/>
      <c r="L376" s="187"/>
      <c r="M376" s="192"/>
      <c r="N376" s="193"/>
      <c r="O376" s="193"/>
      <c r="P376" s="193"/>
      <c r="Q376" s="193"/>
      <c r="R376" s="193"/>
      <c r="S376" s="193"/>
      <c r="T376" s="194"/>
      <c r="AT376" s="188" t="s">
        <v>170</v>
      </c>
      <c r="AU376" s="188" t="s">
        <v>89</v>
      </c>
      <c r="AV376" s="11" t="s">
        <v>89</v>
      </c>
      <c r="AW376" s="11" t="s">
        <v>35</v>
      </c>
      <c r="AX376" s="11" t="s">
        <v>72</v>
      </c>
      <c r="AY376" s="188" t="s">
        <v>159</v>
      </c>
    </row>
    <row r="377" spans="2:65" s="14" customFormat="1">
      <c r="B377" s="220"/>
      <c r="D377" s="183" t="s">
        <v>170</v>
      </c>
      <c r="E377" s="221" t="s">
        <v>5</v>
      </c>
      <c r="F377" s="222" t="s">
        <v>313</v>
      </c>
      <c r="H377" s="223">
        <v>47.65</v>
      </c>
      <c r="I377" s="224"/>
      <c r="L377" s="220"/>
      <c r="M377" s="225"/>
      <c r="N377" s="226"/>
      <c r="O377" s="226"/>
      <c r="P377" s="226"/>
      <c r="Q377" s="226"/>
      <c r="R377" s="226"/>
      <c r="S377" s="226"/>
      <c r="T377" s="227"/>
      <c r="AT377" s="221" t="s">
        <v>170</v>
      </c>
      <c r="AU377" s="221" t="s">
        <v>89</v>
      </c>
      <c r="AV377" s="14" t="s">
        <v>177</v>
      </c>
      <c r="AW377" s="14" t="s">
        <v>35</v>
      </c>
      <c r="AX377" s="14" t="s">
        <v>72</v>
      </c>
      <c r="AY377" s="221" t="s">
        <v>159</v>
      </c>
    </row>
    <row r="378" spans="2:65" s="12" customFormat="1">
      <c r="B378" s="195"/>
      <c r="D378" s="183" t="s">
        <v>170</v>
      </c>
      <c r="E378" s="196" t="s">
        <v>5</v>
      </c>
      <c r="F378" s="197" t="s">
        <v>173</v>
      </c>
      <c r="H378" s="198">
        <v>509.90899999999999</v>
      </c>
      <c r="I378" s="199"/>
      <c r="L378" s="195"/>
      <c r="M378" s="200"/>
      <c r="N378" s="201"/>
      <c r="O378" s="201"/>
      <c r="P378" s="201"/>
      <c r="Q378" s="201"/>
      <c r="R378" s="201"/>
      <c r="S378" s="201"/>
      <c r="T378" s="202"/>
      <c r="AT378" s="196" t="s">
        <v>170</v>
      </c>
      <c r="AU378" s="196" t="s">
        <v>89</v>
      </c>
      <c r="AV378" s="12" t="s">
        <v>166</v>
      </c>
      <c r="AW378" s="12" t="s">
        <v>35</v>
      </c>
      <c r="AX378" s="12" t="s">
        <v>80</v>
      </c>
      <c r="AY378" s="196" t="s">
        <v>159</v>
      </c>
    </row>
    <row r="379" spans="2:65" s="1" customFormat="1" ht="16.5" customHeight="1">
      <c r="B379" s="170"/>
      <c r="C379" s="171" t="s">
        <v>562</v>
      </c>
      <c r="D379" s="171" t="s">
        <v>161</v>
      </c>
      <c r="E379" s="172" t="s">
        <v>563</v>
      </c>
      <c r="F379" s="173" t="s">
        <v>564</v>
      </c>
      <c r="G379" s="174" t="s">
        <v>201</v>
      </c>
      <c r="H379" s="175">
        <v>4.4630000000000001</v>
      </c>
      <c r="I379" s="176"/>
      <c r="J379" s="177">
        <f>ROUND(I379*H379,2)</f>
        <v>0</v>
      </c>
      <c r="K379" s="173" t="s">
        <v>165</v>
      </c>
      <c r="L379" s="41"/>
      <c r="M379" s="178" t="s">
        <v>5</v>
      </c>
      <c r="N379" s="179" t="s">
        <v>44</v>
      </c>
      <c r="O379" s="42"/>
      <c r="P379" s="180">
        <f>O379*H379</f>
        <v>0</v>
      </c>
      <c r="Q379" s="180">
        <v>0</v>
      </c>
      <c r="R379" s="180">
        <f>Q379*H379</f>
        <v>0</v>
      </c>
      <c r="S379" s="180">
        <v>0.06</v>
      </c>
      <c r="T379" s="181">
        <f>S379*H379</f>
        <v>0.26778000000000002</v>
      </c>
      <c r="AR379" s="24" t="s">
        <v>166</v>
      </c>
      <c r="AT379" s="24" t="s">
        <v>161</v>
      </c>
      <c r="AU379" s="24" t="s">
        <v>89</v>
      </c>
      <c r="AY379" s="24" t="s">
        <v>159</v>
      </c>
      <c r="BE379" s="182">
        <f>IF(N379="základní",J379,0)</f>
        <v>0</v>
      </c>
      <c r="BF379" s="182">
        <f>IF(N379="snížená",J379,0)</f>
        <v>0</v>
      </c>
      <c r="BG379" s="182">
        <f>IF(N379="zákl. přenesená",J379,0)</f>
        <v>0</v>
      </c>
      <c r="BH379" s="182">
        <f>IF(N379="sníž. přenesená",J379,0)</f>
        <v>0</v>
      </c>
      <c r="BI379" s="182">
        <f>IF(N379="nulová",J379,0)</f>
        <v>0</v>
      </c>
      <c r="BJ379" s="24" t="s">
        <v>89</v>
      </c>
      <c r="BK379" s="182">
        <f>ROUND(I379*H379,2)</f>
        <v>0</v>
      </c>
      <c r="BL379" s="24" t="s">
        <v>166</v>
      </c>
      <c r="BM379" s="24" t="s">
        <v>565</v>
      </c>
    </row>
    <row r="380" spans="2:65" s="13" customFormat="1">
      <c r="B380" s="213"/>
      <c r="D380" s="183" t="s">
        <v>170</v>
      </c>
      <c r="E380" s="214" t="s">
        <v>5</v>
      </c>
      <c r="F380" s="215" t="s">
        <v>566</v>
      </c>
      <c r="H380" s="214" t="s">
        <v>5</v>
      </c>
      <c r="I380" s="216"/>
      <c r="L380" s="213"/>
      <c r="M380" s="217"/>
      <c r="N380" s="218"/>
      <c r="O380" s="218"/>
      <c r="P380" s="218"/>
      <c r="Q380" s="218"/>
      <c r="R380" s="218"/>
      <c r="S380" s="218"/>
      <c r="T380" s="219"/>
      <c r="AT380" s="214" t="s">
        <v>170</v>
      </c>
      <c r="AU380" s="214" t="s">
        <v>89</v>
      </c>
      <c r="AV380" s="13" t="s">
        <v>80</v>
      </c>
      <c r="AW380" s="13" t="s">
        <v>35</v>
      </c>
      <c r="AX380" s="13" t="s">
        <v>72</v>
      </c>
      <c r="AY380" s="214" t="s">
        <v>159</v>
      </c>
    </row>
    <row r="381" spans="2:65" s="11" customFormat="1">
      <c r="B381" s="187"/>
      <c r="D381" s="183" t="s">
        <v>170</v>
      </c>
      <c r="E381" s="188" t="s">
        <v>5</v>
      </c>
      <c r="F381" s="189" t="s">
        <v>567</v>
      </c>
      <c r="H381" s="190">
        <v>4.4630000000000001</v>
      </c>
      <c r="I381" s="191"/>
      <c r="L381" s="187"/>
      <c r="M381" s="192"/>
      <c r="N381" s="193"/>
      <c r="O381" s="193"/>
      <c r="P381" s="193"/>
      <c r="Q381" s="193"/>
      <c r="R381" s="193"/>
      <c r="S381" s="193"/>
      <c r="T381" s="194"/>
      <c r="AT381" s="188" t="s">
        <v>170</v>
      </c>
      <c r="AU381" s="188" t="s">
        <v>89</v>
      </c>
      <c r="AV381" s="11" t="s">
        <v>89</v>
      </c>
      <c r="AW381" s="11" t="s">
        <v>35</v>
      </c>
      <c r="AX381" s="11" t="s">
        <v>80</v>
      </c>
      <c r="AY381" s="188" t="s">
        <v>159</v>
      </c>
    </row>
    <row r="382" spans="2:65" s="1" customFormat="1" ht="16.5" customHeight="1">
      <c r="B382" s="170"/>
      <c r="C382" s="171" t="s">
        <v>568</v>
      </c>
      <c r="D382" s="171" t="s">
        <v>161</v>
      </c>
      <c r="E382" s="172" t="s">
        <v>569</v>
      </c>
      <c r="F382" s="173" t="s">
        <v>570</v>
      </c>
      <c r="G382" s="174" t="s">
        <v>201</v>
      </c>
      <c r="H382" s="175">
        <v>4.4630000000000001</v>
      </c>
      <c r="I382" s="176"/>
      <c r="J382" s="177">
        <f>ROUND(I382*H382,2)</f>
        <v>0</v>
      </c>
      <c r="K382" s="173" t="s">
        <v>165</v>
      </c>
      <c r="L382" s="41"/>
      <c r="M382" s="178" t="s">
        <v>5</v>
      </c>
      <c r="N382" s="179" t="s">
        <v>44</v>
      </c>
      <c r="O382" s="42"/>
      <c r="P382" s="180">
        <f>O382*H382</f>
        <v>0</v>
      </c>
      <c r="Q382" s="180">
        <v>0</v>
      </c>
      <c r="R382" s="180">
        <f>Q382*H382</f>
        <v>0</v>
      </c>
      <c r="S382" s="180">
        <v>0</v>
      </c>
      <c r="T382" s="181">
        <f>S382*H382</f>
        <v>0</v>
      </c>
      <c r="AR382" s="24" t="s">
        <v>166</v>
      </c>
      <c r="AT382" s="24" t="s">
        <v>161</v>
      </c>
      <c r="AU382" s="24" t="s">
        <v>89</v>
      </c>
      <c r="AY382" s="24" t="s">
        <v>159</v>
      </c>
      <c r="BE382" s="182">
        <f>IF(N382="základní",J382,0)</f>
        <v>0</v>
      </c>
      <c r="BF382" s="182">
        <f>IF(N382="snížená",J382,0)</f>
        <v>0</v>
      </c>
      <c r="BG382" s="182">
        <f>IF(N382="zákl. přenesená",J382,0)</f>
        <v>0</v>
      </c>
      <c r="BH382" s="182">
        <f>IF(N382="sníž. přenesená",J382,0)</f>
        <v>0</v>
      </c>
      <c r="BI382" s="182">
        <f>IF(N382="nulová",J382,0)</f>
        <v>0</v>
      </c>
      <c r="BJ382" s="24" t="s">
        <v>89</v>
      </c>
      <c r="BK382" s="182">
        <f>ROUND(I382*H382,2)</f>
        <v>0</v>
      </c>
      <c r="BL382" s="24" t="s">
        <v>166</v>
      </c>
      <c r="BM382" s="24" t="s">
        <v>571</v>
      </c>
    </row>
    <row r="383" spans="2:65" s="1" customFormat="1" ht="25.5" customHeight="1">
      <c r="B383" s="170"/>
      <c r="C383" s="171" t="s">
        <v>572</v>
      </c>
      <c r="D383" s="171" t="s">
        <v>161</v>
      </c>
      <c r="E383" s="172" t="s">
        <v>573</v>
      </c>
      <c r="F383" s="173" t="s">
        <v>574</v>
      </c>
      <c r="G383" s="174" t="s">
        <v>201</v>
      </c>
      <c r="H383" s="175">
        <v>4.4630000000000001</v>
      </c>
      <c r="I383" s="176"/>
      <c r="J383" s="177">
        <f>ROUND(I383*H383,2)</f>
        <v>0</v>
      </c>
      <c r="K383" s="173" t="s">
        <v>165</v>
      </c>
      <c r="L383" s="41"/>
      <c r="M383" s="178" t="s">
        <v>5</v>
      </c>
      <c r="N383" s="179" t="s">
        <v>44</v>
      </c>
      <c r="O383" s="42"/>
      <c r="P383" s="180">
        <f>O383*H383</f>
        <v>0</v>
      </c>
      <c r="Q383" s="180">
        <v>9.9750000000000005E-2</v>
      </c>
      <c r="R383" s="180">
        <f>Q383*H383</f>
        <v>0.44518425000000006</v>
      </c>
      <c r="S383" s="180">
        <v>0</v>
      </c>
      <c r="T383" s="181">
        <f>S383*H383</f>
        <v>0</v>
      </c>
      <c r="AR383" s="24" t="s">
        <v>166</v>
      </c>
      <c r="AT383" s="24" t="s">
        <v>161</v>
      </c>
      <c r="AU383" s="24" t="s">
        <v>89</v>
      </c>
      <c r="AY383" s="24" t="s">
        <v>159</v>
      </c>
      <c r="BE383" s="182">
        <f>IF(N383="základní",J383,0)</f>
        <v>0</v>
      </c>
      <c r="BF383" s="182">
        <f>IF(N383="snížená",J383,0)</f>
        <v>0</v>
      </c>
      <c r="BG383" s="182">
        <f>IF(N383="zákl. přenesená",J383,0)</f>
        <v>0</v>
      </c>
      <c r="BH383" s="182">
        <f>IF(N383="sníž. přenesená",J383,0)</f>
        <v>0</v>
      </c>
      <c r="BI383" s="182">
        <f>IF(N383="nulová",J383,0)</f>
        <v>0</v>
      </c>
      <c r="BJ383" s="24" t="s">
        <v>89</v>
      </c>
      <c r="BK383" s="182">
        <f>ROUND(I383*H383,2)</f>
        <v>0</v>
      </c>
      <c r="BL383" s="24" t="s">
        <v>166</v>
      </c>
      <c r="BM383" s="24" t="s">
        <v>575</v>
      </c>
    </row>
    <row r="384" spans="2:65" s="1" customFormat="1" ht="135">
      <c r="B384" s="41"/>
      <c r="D384" s="183" t="s">
        <v>168</v>
      </c>
      <c r="F384" s="184" t="s">
        <v>576</v>
      </c>
      <c r="I384" s="185"/>
      <c r="L384" s="41"/>
      <c r="M384" s="186"/>
      <c r="N384" s="42"/>
      <c r="O384" s="42"/>
      <c r="P384" s="42"/>
      <c r="Q384" s="42"/>
      <c r="R384" s="42"/>
      <c r="S384" s="42"/>
      <c r="T384" s="70"/>
      <c r="AT384" s="24" t="s">
        <v>168</v>
      </c>
      <c r="AU384" s="24" t="s">
        <v>89</v>
      </c>
    </row>
    <row r="385" spans="2:65" s="11" customFormat="1">
      <c r="B385" s="187"/>
      <c r="D385" s="183" t="s">
        <v>170</v>
      </c>
      <c r="E385" s="188" t="s">
        <v>5</v>
      </c>
      <c r="F385" s="189" t="s">
        <v>577</v>
      </c>
      <c r="H385" s="190">
        <v>4.4630000000000001</v>
      </c>
      <c r="I385" s="191"/>
      <c r="L385" s="187"/>
      <c r="M385" s="192"/>
      <c r="N385" s="193"/>
      <c r="O385" s="193"/>
      <c r="P385" s="193"/>
      <c r="Q385" s="193"/>
      <c r="R385" s="193"/>
      <c r="S385" s="193"/>
      <c r="T385" s="194"/>
      <c r="AT385" s="188" t="s">
        <v>170</v>
      </c>
      <c r="AU385" s="188" t="s">
        <v>89</v>
      </c>
      <c r="AV385" s="11" t="s">
        <v>89</v>
      </c>
      <c r="AW385" s="11" t="s">
        <v>35</v>
      </c>
      <c r="AX385" s="11" t="s">
        <v>80</v>
      </c>
      <c r="AY385" s="188" t="s">
        <v>159</v>
      </c>
    </row>
    <row r="386" spans="2:65" s="1" customFormat="1" ht="25.5" customHeight="1">
      <c r="B386" s="170"/>
      <c r="C386" s="171" t="s">
        <v>578</v>
      </c>
      <c r="D386" s="171" t="s">
        <v>161</v>
      </c>
      <c r="E386" s="172" t="s">
        <v>579</v>
      </c>
      <c r="F386" s="173" t="s">
        <v>580</v>
      </c>
      <c r="G386" s="174" t="s">
        <v>201</v>
      </c>
      <c r="H386" s="175">
        <v>4.4630000000000001</v>
      </c>
      <c r="I386" s="176"/>
      <c r="J386" s="177">
        <f>ROUND(I386*H386,2)</f>
        <v>0</v>
      </c>
      <c r="K386" s="173" t="s">
        <v>165</v>
      </c>
      <c r="L386" s="41"/>
      <c r="M386" s="178" t="s">
        <v>5</v>
      </c>
      <c r="N386" s="179" t="s">
        <v>44</v>
      </c>
      <c r="O386" s="42"/>
      <c r="P386" s="180">
        <f>O386*H386</f>
        <v>0</v>
      </c>
      <c r="Q386" s="180">
        <v>0</v>
      </c>
      <c r="R386" s="180">
        <f>Q386*H386</f>
        <v>0</v>
      </c>
      <c r="S386" s="180">
        <v>0</v>
      </c>
      <c r="T386" s="181">
        <f>S386*H386</f>
        <v>0</v>
      </c>
      <c r="AR386" s="24" t="s">
        <v>166</v>
      </c>
      <c r="AT386" s="24" t="s">
        <v>161</v>
      </c>
      <c r="AU386" s="24" t="s">
        <v>89</v>
      </c>
      <c r="AY386" s="24" t="s">
        <v>159</v>
      </c>
      <c r="BE386" s="182">
        <f>IF(N386="základní",J386,0)</f>
        <v>0</v>
      </c>
      <c r="BF386" s="182">
        <f>IF(N386="snížená",J386,0)</f>
        <v>0</v>
      </c>
      <c r="BG386" s="182">
        <f>IF(N386="zákl. přenesená",J386,0)</f>
        <v>0</v>
      </c>
      <c r="BH386" s="182">
        <f>IF(N386="sníž. přenesená",J386,0)</f>
        <v>0</v>
      </c>
      <c r="BI386" s="182">
        <f>IF(N386="nulová",J386,0)</f>
        <v>0</v>
      </c>
      <c r="BJ386" s="24" t="s">
        <v>89</v>
      </c>
      <c r="BK386" s="182">
        <f>ROUND(I386*H386,2)</f>
        <v>0</v>
      </c>
      <c r="BL386" s="24" t="s">
        <v>166</v>
      </c>
      <c r="BM386" s="24" t="s">
        <v>581</v>
      </c>
    </row>
    <row r="387" spans="2:65" s="1" customFormat="1" ht="135">
      <c r="B387" s="41"/>
      <c r="D387" s="183" t="s">
        <v>168</v>
      </c>
      <c r="F387" s="184" t="s">
        <v>576</v>
      </c>
      <c r="I387" s="185"/>
      <c r="L387" s="41"/>
      <c r="M387" s="186"/>
      <c r="N387" s="42"/>
      <c r="O387" s="42"/>
      <c r="P387" s="42"/>
      <c r="Q387" s="42"/>
      <c r="R387" s="42"/>
      <c r="S387" s="42"/>
      <c r="T387" s="70"/>
      <c r="AT387" s="24" t="s">
        <v>168</v>
      </c>
      <c r="AU387" s="24" t="s">
        <v>89</v>
      </c>
    </row>
    <row r="388" spans="2:65" s="1" customFormat="1" ht="25.5" customHeight="1">
      <c r="B388" s="170"/>
      <c r="C388" s="171" t="s">
        <v>582</v>
      </c>
      <c r="D388" s="171" t="s">
        <v>161</v>
      </c>
      <c r="E388" s="172" t="s">
        <v>583</v>
      </c>
      <c r="F388" s="173" t="s">
        <v>584</v>
      </c>
      <c r="G388" s="174" t="s">
        <v>201</v>
      </c>
      <c r="H388" s="175">
        <v>4.4630000000000001</v>
      </c>
      <c r="I388" s="176"/>
      <c r="J388" s="177">
        <f>ROUND(I388*H388,2)</f>
        <v>0</v>
      </c>
      <c r="K388" s="173" t="s">
        <v>165</v>
      </c>
      <c r="L388" s="41"/>
      <c r="M388" s="178" t="s">
        <v>5</v>
      </c>
      <c r="N388" s="179" t="s">
        <v>44</v>
      </c>
      <c r="O388" s="42"/>
      <c r="P388" s="180">
        <f>O388*H388</f>
        <v>0</v>
      </c>
      <c r="Q388" s="180">
        <v>0</v>
      </c>
      <c r="R388" s="180">
        <f>Q388*H388</f>
        <v>0</v>
      </c>
      <c r="S388" s="180">
        <v>0</v>
      </c>
      <c r="T388" s="181">
        <f>S388*H388</f>
        <v>0</v>
      </c>
      <c r="AR388" s="24" t="s">
        <v>166</v>
      </c>
      <c r="AT388" s="24" t="s">
        <v>161</v>
      </c>
      <c r="AU388" s="24" t="s">
        <v>89</v>
      </c>
      <c r="AY388" s="24" t="s">
        <v>159</v>
      </c>
      <c r="BE388" s="182">
        <f>IF(N388="základní",J388,0)</f>
        <v>0</v>
      </c>
      <c r="BF388" s="182">
        <f>IF(N388="snížená",J388,0)</f>
        <v>0</v>
      </c>
      <c r="BG388" s="182">
        <f>IF(N388="zákl. přenesená",J388,0)</f>
        <v>0</v>
      </c>
      <c r="BH388" s="182">
        <f>IF(N388="sníž. přenesená",J388,0)</f>
        <v>0</v>
      </c>
      <c r="BI388" s="182">
        <f>IF(N388="nulová",J388,0)</f>
        <v>0</v>
      </c>
      <c r="BJ388" s="24" t="s">
        <v>89</v>
      </c>
      <c r="BK388" s="182">
        <f>ROUND(I388*H388,2)</f>
        <v>0</v>
      </c>
      <c r="BL388" s="24" t="s">
        <v>166</v>
      </c>
      <c r="BM388" s="24" t="s">
        <v>585</v>
      </c>
    </row>
    <row r="389" spans="2:65" s="1" customFormat="1" ht="135">
      <c r="B389" s="41"/>
      <c r="D389" s="183" t="s">
        <v>168</v>
      </c>
      <c r="F389" s="184" t="s">
        <v>576</v>
      </c>
      <c r="I389" s="185"/>
      <c r="L389" s="41"/>
      <c r="M389" s="186"/>
      <c r="N389" s="42"/>
      <c r="O389" s="42"/>
      <c r="P389" s="42"/>
      <c r="Q389" s="42"/>
      <c r="R389" s="42"/>
      <c r="S389" s="42"/>
      <c r="T389" s="70"/>
      <c r="AT389" s="24" t="s">
        <v>168</v>
      </c>
      <c r="AU389" s="24" t="s">
        <v>89</v>
      </c>
    </row>
    <row r="390" spans="2:65" s="10" customFormat="1" ht="29.85" customHeight="1">
      <c r="B390" s="157"/>
      <c r="D390" s="158" t="s">
        <v>71</v>
      </c>
      <c r="E390" s="168" t="s">
        <v>586</v>
      </c>
      <c r="F390" s="168" t="s">
        <v>587</v>
      </c>
      <c r="I390" s="160"/>
      <c r="J390" s="169">
        <f>BK390</f>
        <v>0</v>
      </c>
      <c r="L390" s="157"/>
      <c r="M390" s="162"/>
      <c r="N390" s="163"/>
      <c r="O390" s="163"/>
      <c r="P390" s="164">
        <f>SUM(P391:P399)</f>
        <v>0</v>
      </c>
      <c r="Q390" s="163"/>
      <c r="R390" s="164">
        <f>SUM(R391:R399)</f>
        <v>0</v>
      </c>
      <c r="S390" s="163"/>
      <c r="T390" s="165">
        <f>SUM(T391:T399)</f>
        <v>0</v>
      </c>
      <c r="AR390" s="158" t="s">
        <v>80</v>
      </c>
      <c r="AT390" s="166" t="s">
        <v>71</v>
      </c>
      <c r="AU390" s="166" t="s">
        <v>80</v>
      </c>
      <c r="AY390" s="158" t="s">
        <v>159</v>
      </c>
      <c r="BK390" s="167">
        <f>SUM(BK391:BK399)</f>
        <v>0</v>
      </c>
    </row>
    <row r="391" spans="2:65" s="1" customFormat="1" ht="25.5" customHeight="1">
      <c r="B391" s="170"/>
      <c r="C391" s="171" t="s">
        <v>588</v>
      </c>
      <c r="D391" s="171" t="s">
        <v>161</v>
      </c>
      <c r="E391" s="172" t="s">
        <v>589</v>
      </c>
      <c r="F391" s="173" t="s">
        <v>590</v>
      </c>
      <c r="G391" s="174" t="s">
        <v>193</v>
      </c>
      <c r="H391" s="175">
        <v>61.036000000000001</v>
      </c>
      <c r="I391" s="176"/>
      <c r="J391" s="177">
        <f>ROUND(I391*H391,2)</f>
        <v>0</v>
      </c>
      <c r="K391" s="173" t="s">
        <v>165</v>
      </c>
      <c r="L391" s="41"/>
      <c r="M391" s="178" t="s">
        <v>5</v>
      </c>
      <c r="N391" s="179" t="s">
        <v>44</v>
      </c>
      <c r="O391" s="42"/>
      <c r="P391" s="180">
        <f>O391*H391</f>
        <v>0</v>
      </c>
      <c r="Q391" s="180">
        <v>0</v>
      </c>
      <c r="R391" s="180">
        <f>Q391*H391</f>
        <v>0</v>
      </c>
      <c r="S391" s="180">
        <v>0</v>
      </c>
      <c r="T391" s="181">
        <f>S391*H391</f>
        <v>0</v>
      </c>
      <c r="AR391" s="24" t="s">
        <v>166</v>
      </c>
      <c r="AT391" s="24" t="s">
        <v>161</v>
      </c>
      <c r="AU391" s="24" t="s">
        <v>89</v>
      </c>
      <c r="AY391" s="24" t="s">
        <v>159</v>
      </c>
      <c r="BE391" s="182">
        <f>IF(N391="základní",J391,0)</f>
        <v>0</v>
      </c>
      <c r="BF391" s="182">
        <f>IF(N391="snížená",J391,0)</f>
        <v>0</v>
      </c>
      <c r="BG391" s="182">
        <f>IF(N391="zákl. přenesená",J391,0)</f>
        <v>0</v>
      </c>
      <c r="BH391" s="182">
        <f>IF(N391="sníž. přenesená",J391,0)</f>
        <v>0</v>
      </c>
      <c r="BI391" s="182">
        <f>IF(N391="nulová",J391,0)</f>
        <v>0</v>
      </c>
      <c r="BJ391" s="24" t="s">
        <v>89</v>
      </c>
      <c r="BK391" s="182">
        <f>ROUND(I391*H391,2)</f>
        <v>0</v>
      </c>
      <c r="BL391" s="24" t="s">
        <v>166</v>
      </c>
      <c r="BM391" s="24" t="s">
        <v>591</v>
      </c>
    </row>
    <row r="392" spans="2:65" s="1" customFormat="1" ht="121.5">
      <c r="B392" s="41"/>
      <c r="D392" s="183" t="s">
        <v>168</v>
      </c>
      <c r="F392" s="184" t="s">
        <v>592</v>
      </c>
      <c r="I392" s="185"/>
      <c r="L392" s="41"/>
      <c r="M392" s="186"/>
      <c r="N392" s="42"/>
      <c r="O392" s="42"/>
      <c r="P392" s="42"/>
      <c r="Q392" s="42"/>
      <c r="R392" s="42"/>
      <c r="S392" s="42"/>
      <c r="T392" s="70"/>
      <c r="AT392" s="24" t="s">
        <v>168</v>
      </c>
      <c r="AU392" s="24" t="s">
        <v>89</v>
      </c>
    </row>
    <row r="393" spans="2:65" s="1" customFormat="1" ht="25.5" customHeight="1">
      <c r="B393" s="170"/>
      <c r="C393" s="171" t="s">
        <v>593</v>
      </c>
      <c r="D393" s="171" t="s">
        <v>161</v>
      </c>
      <c r="E393" s="172" t="s">
        <v>594</v>
      </c>
      <c r="F393" s="173" t="s">
        <v>595</v>
      </c>
      <c r="G393" s="174" t="s">
        <v>193</v>
      </c>
      <c r="H393" s="175">
        <v>61.036000000000001</v>
      </c>
      <c r="I393" s="176"/>
      <c r="J393" s="177">
        <f>ROUND(I393*H393,2)</f>
        <v>0</v>
      </c>
      <c r="K393" s="173" t="s">
        <v>165</v>
      </c>
      <c r="L393" s="41"/>
      <c r="M393" s="178" t="s">
        <v>5</v>
      </c>
      <c r="N393" s="179" t="s">
        <v>44</v>
      </c>
      <c r="O393" s="42"/>
      <c r="P393" s="180">
        <f>O393*H393</f>
        <v>0</v>
      </c>
      <c r="Q393" s="180">
        <v>0</v>
      </c>
      <c r="R393" s="180">
        <f>Q393*H393</f>
        <v>0</v>
      </c>
      <c r="S393" s="180">
        <v>0</v>
      </c>
      <c r="T393" s="181">
        <f>S393*H393</f>
        <v>0</v>
      </c>
      <c r="AR393" s="24" t="s">
        <v>166</v>
      </c>
      <c r="AT393" s="24" t="s">
        <v>161</v>
      </c>
      <c r="AU393" s="24" t="s">
        <v>89</v>
      </c>
      <c r="AY393" s="24" t="s">
        <v>159</v>
      </c>
      <c r="BE393" s="182">
        <f>IF(N393="základní",J393,0)</f>
        <v>0</v>
      </c>
      <c r="BF393" s="182">
        <f>IF(N393="snížená",J393,0)</f>
        <v>0</v>
      </c>
      <c r="BG393" s="182">
        <f>IF(N393="zákl. přenesená",J393,0)</f>
        <v>0</v>
      </c>
      <c r="BH393" s="182">
        <f>IF(N393="sníž. přenesená",J393,0)</f>
        <v>0</v>
      </c>
      <c r="BI393" s="182">
        <f>IF(N393="nulová",J393,0)</f>
        <v>0</v>
      </c>
      <c r="BJ393" s="24" t="s">
        <v>89</v>
      </c>
      <c r="BK393" s="182">
        <f>ROUND(I393*H393,2)</f>
        <v>0</v>
      </c>
      <c r="BL393" s="24" t="s">
        <v>166</v>
      </c>
      <c r="BM393" s="24" t="s">
        <v>596</v>
      </c>
    </row>
    <row r="394" spans="2:65" s="1" customFormat="1" ht="81">
      <c r="B394" s="41"/>
      <c r="D394" s="183" t="s">
        <v>168</v>
      </c>
      <c r="F394" s="184" t="s">
        <v>597</v>
      </c>
      <c r="I394" s="185"/>
      <c r="L394" s="41"/>
      <c r="M394" s="186"/>
      <c r="N394" s="42"/>
      <c r="O394" s="42"/>
      <c r="P394" s="42"/>
      <c r="Q394" s="42"/>
      <c r="R394" s="42"/>
      <c r="S394" s="42"/>
      <c r="T394" s="70"/>
      <c r="AT394" s="24" t="s">
        <v>168</v>
      </c>
      <c r="AU394" s="24" t="s">
        <v>89</v>
      </c>
    </row>
    <row r="395" spans="2:65" s="1" customFormat="1" ht="25.5" customHeight="1">
      <c r="B395" s="170"/>
      <c r="C395" s="171" t="s">
        <v>598</v>
      </c>
      <c r="D395" s="171" t="s">
        <v>161</v>
      </c>
      <c r="E395" s="172" t="s">
        <v>599</v>
      </c>
      <c r="F395" s="173" t="s">
        <v>600</v>
      </c>
      <c r="G395" s="174" t="s">
        <v>193</v>
      </c>
      <c r="H395" s="175">
        <v>610.36</v>
      </c>
      <c r="I395" s="176"/>
      <c r="J395" s="177">
        <f>ROUND(I395*H395,2)</f>
        <v>0</v>
      </c>
      <c r="K395" s="173" t="s">
        <v>165</v>
      </c>
      <c r="L395" s="41"/>
      <c r="M395" s="178" t="s">
        <v>5</v>
      </c>
      <c r="N395" s="179" t="s">
        <v>44</v>
      </c>
      <c r="O395" s="42"/>
      <c r="P395" s="180">
        <f>O395*H395</f>
        <v>0</v>
      </c>
      <c r="Q395" s="180">
        <v>0</v>
      </c>
      <c r="R395" s="180">
        <f>Q395*H395</f>
        <v>0</v>
      </c>
      <c r="S395" s="180">
        <v>0</v>
      </c>
      <c r="T395" s="181">
        <f>S395*H395</f>
        <v>0</v>
      </c>
      <c r="AR395" s="24" t="s">
        <v>166</v>
      </c>
      <c r="AT395" s="24" t="s">
        <v>161</v>
      </c>
      <c r="AU395" s="24" t="s">
        <v>89</v>
      </c>
      <c r="AY395" s="24" t="s">
        <v>159</v>
      </c>
      <c r="BE395" s="182">
        <f>IF(N395="základní",J395,0)</f>
        <v>0</v>
      </c>
      <c r="BF395" s="182">
        <f>IF(N395="snížená",J395,0)</f>
        <v>0</v>
      </c>
      <c r="BG395" s="182">
        <f>IF(N395="zákl. přenesená",J395,0)</f>
        <v>0</v>
      </c>
      <c r="BH395" s="182">
        <f>IF(N395="sníž. přenesená",J395,0)</f>
        <v>0</v>
      </c>
      <c r="BI395" s="182">
        <f>IF(N395="nulová",J395,0)</f>
        <v>0</v>
      </c>
      <c r="BJ395" s="24" t="s">
        <v>89</v>
      </c>
      <c r="BK395" s="182">
        <f>ROUND(I395*H395,2)</f>
        <v>0</v>
      </c>
      <c r="BL395" s="24" t="s">
        <v>166</v>
      </c>
      <c r="BM395" s="24" t="s">
        <v>601</v>
      </c>
    </row>
    <row r="396" spans="2:65" s="1" customFormat="1" ht="81">
      <c r="B396" s="41"/>
      <c r="D396" s="183" t="s">
        <v>168</v>
      </c>
      <c r="F396" s="184" t="s">
        <v>597</v>
      </c>
      <c r="I396" s="185"/>
      <c r="L396" s="41"/>
      <c r="M396" s="186"/>
      <c r="N396" s="42"/>
      <c r="O396" s="42"/>
      <c r="P396" s="42"/>
      <c r="Q396" s="42"/>
      <c r="R396" s="42"/>
      <c r="S396" s="42"/>
      <c r="T396" s="70"/>
      <c r="AT396" s="24" t="s">
        <v>168</v>
      </c>
      <c r="AU396" s="24" t="s">
        <v>89</v>
      </c>
    </row>
    <row r="397" spans="2:65" s="11" customFormat="1">
      <c r="B397" s="187"/>
      <c r="D397" s="183" t="s">
        <v>170</v>
      </c>
      <c r="F397" s="189" t="s">
        <v>602</v>
      </c>
      <c r="H397" s="190">
        <v>610.36</v>
      </c>
      <c r="I397" s="191"/>
      <c r="L397" s="187"/>
      <c r="M397" s="192"/>
      <c r="N397" s="193"/>
      <c r="O397" s="193"/>
      <c r="P397" s="193"/>
      <c r="Q397" s="193"/>
      <c r="R397" s="193"/>
      <c r="S397" s="193"/>
      <c r="T397" s="194"/>
      <c r="AT397" s="188" t="s">
        <v>170</v>
      </c>
      <c r="AU397" s="188" t="s">
        <v>89</v>
      </c>
      <c r="AV397" s="11" t="s">
        <v>89</v>
      </c>
      <c r="AW397" s="11" t="s">
        <v>6</v>
      </c>
      <c r="AX397" s="11" t="s">
        <v>80</v>
      </c>
      <c r="AY397" s="188" t="s">
        <v>159</v>
      </c>
    </row>
    <row r="398" spans="2:65" s="1" customFormat="1" ht="16.5" customHeight="1">
      <c r="B398" s="170"/>
      <c r="C398" s="171" t="s">
        <v>603</v>
      </c>
      <c r="D398" s="171" t="s">
        <v>161</v>
      </c>
      <c r="E398" s="172" t="s">
        <v>604</v>
      </c>
      <c r="F398" s="173" t="s">
        <v>605</v>
      </c>
      <c r="G398" s="174" t="s">
        <v>193</v>
      </c>
      <c r="H398" s="175">
        <v>61.036000000000001</v>
      </c>
      <c r="I398" s="176"/>
      <c r="J398" s="177">
        <f>ROUND(I398*H398,2)</f>
        <v>0</v>
      </c>
      <c r="K398" s="173" t="s">
        <v>165</v>
      </c>
      <c r="L398" s="41"/>
      <c r="M398" s="178" t="s">
        <v>5</v>
      </c>
      <c r="N398" s="179" t="s">
        <v>44</v>
      </c>
      <c r="O398" s="42"/>
      <c r="P398" s="180">
        <f>O398*H398</f>
        <v>0</v>
      </c>
      <c r="Q398" s="180">
        <v>0</v>
      </c>
      <c r="R398" s="180">
        <f>Q398*H398</f>
        <v>0</v>
      </c>
      <c r="S398" s="180">
        <v>0</v>
      </c>
      <c r="T398" s="181">
        <f>S398*H398</f>
        <v>0</v>
      </c>
      <c r="AR398" s="24" t="s">
        <v>166</v>
      </c>
      <c r="AT398" s="24" t="s">
        <v>161</v>
      </c>
      <c r="AU398" s="24" t="s">
        <v>89</v>
      </c>
      <c r="AY398" s="24" t="s">
        <v>159</v>
      </c>
      <c r="BE398" s="182">
        <f>IF(N398="základní",J398,0)</f>
        <v>0</v>
      </c>
      <c r="BF398" s="182">
        <f>IF(N398="snížená",J398,0)</f>
        <v>0</v>
      </c>
      <c r="BG398" s="182">
        <f>IF(N398="zákl. přenesená",J398,0)</f>
        <v>0</v>
      </c>
      <c r="BH398" s="182">
        <f>IF(N398="sníž. přenesená",J398,0)</f>
        <v>0</v>
      </c>
      <c r="BI398" s="182">
        <f>IF(N398="nulová",J398,0)</f>
        <v>0</v>
      </c>
      <c r="BJ398" s="24" t="s">
        <v>89</v>
      </c>
      <c r="BK398" s="182">
        <f>ROUND(I398*H398,2)</f>
        <v>0</v>
      </c>
      <c r="BL398" s="24" t="s">
        <v>166</v>
      </c>
      <c r="BM398" s="24" t="s">
        <v>606</v>
      </c>
    </row>
    <row r="399" spans="2:65" s="1" customFormat="1" ht="81">
      <c r="B399" s="41"/>
      <c r="D399" s="183" t="s">
        <v>168</v>
      </c>
      <c r="F399" s="184" t="s">
        <v>607</v>
      </c>
      <c r="I399" s="185"/>
      <c r="L399" s="41"/>
      <c r="M399" s="186"/>
      <c r="N399" s="42"/>
      <c r="O399" s="42"/>
      <c r="P399" s="42"/>
      <c r="Q399" s="42"/>
      <c r="R399" s="42"/>
      <c r="S399" s="42"/>
      <c r="T399" s="70"/>
      <c r="AT399" s="24" t="s">
        <v>168</v>
      </c>
      <c r="AU399" s="24" t="s">
        <v>89</v>
      </c>
    </row>
    <row r="400" spans="2:65" s="10" customFormat="1" ht="29.85" customHeight="1">
      <c r="B400" s="157"/>
      <c r="D400" s="158" t="s">
        <v>71</v>
      </c>
      <c r="E400" s="168" t="s">
        <v>608</v>
      </c>
      <c r="F400" s="168" t="s">
        <v>609</v>
      </c>
      <c r="I400" s="160"/>
      <c r="J400" s="169">
        <f>BK400</f>
        <v>0</v>
      </c>
      <c r="L400" s="157"/>
      <c r="M400" s="162"/>
      <c r="N400" s="163"/>
      <c r="O400" s="163"/>
      <c r="P400" s="164">
        <f>SUM(P401:P402)</f>
        <v>0</v>
      </c>
      <c r="Q400" s="163"/>
      <c r="R400" s="164">
        <f>SUM(R401:R402)</f>
        <v>0</v>
      </c>
      <c r="S400" s="163"/>
      <c r="T400" s="165">
        <f>SUM(T401:T402)</f>
        <v>0</v>
      </c>
      <c r="AR400" s="158" t="s">
        <v>80</v>
      </c>
      <c r="AT400" s="166" t="s">
        <v>71</v>
      </c>
      <c r="AU400" s="166" t="s">
        <v>80</v>
      </c>
      <c r="AY400" s="158" t="s">
        <v>159</v>
      </c>
      <c r="BK400" s="167">
        <f>SUM(BK401:BK402)</f>
        <v>0</v>
      </c>
    </row>
    <row r="401" spans="2:65" s="1" customFormat="1" ht="38.25" customHeight="1">
      <c r="B401" s="170"/>
      <c r="C401" s="171" t="s">
        <v>610</v>
      </c>
      <c r="D401" s="171" t="s">
        <v>161</v>
      </c>
      <c r="E401" s="172" t="s">
        <v>611</v>
      </c>
      <c r="F401" s="173" t="s">
        <v>612</v>
      </c>
      <c r="G401" s="174" t="s">
        <v>193</v>
      </c>
      <c r="H401" s="175">
        <v>40.32</v>
      </c>
      <c r="I401" s="176"/>
      <c r="J401" s="177">
        <f>ROUND(I401*H401,2)</f>
        <v>0</v>
      </c>
      <c r="K401" s="173" t="s">
        <v>165</v>
      </c>
      <c r="L401" s="41"/>
      <c r="M401" s="178" t="s">
        <v>5</v>
      </c>
      <c r="N401" s="179" t="s">
        <v>44</v>
      </c>
      <c r="O401" s="42"/>
      <c r="P401" s="180">
        <f>O401*H401</f>
        <v>0</v>
      </c>
      <c r="Q401" s="180">
        <v>0</v>
      </c>
      <c r="R401" s="180">
        <f>Q401*H401</f>
        <v>0</v>
      </c>
      <c r="S401" s="180">
        <v>0</v>
      </c>
      <c r="T401" s="181">
        <f>S401*H401</f>
        <v>0</v>
      </c>
      <c r="AR401" s="24" t="s">
        <v>166</v>
      </c>
      <c r="AT401" s="24" t="s">
        <v>161</v>
      </c>
      <c r="AU401" s="24" t="s">
        <v>89</v>
      </c>
      <c r="AY401" s="24" t="s">
        <v>159</v>
      </c>
      <c r="BE401" s="182">
        <f>IF(N401="základní",J401,0)</f>
        <v>0</v>
      </c>
      <c r="BF401" s="182">
        <f>IF(N401="snížená",J401,0)</f>
        <v>0</v>
      </c>
      <c r="BG401" s="182">
        <f>IF(N401="zákl. přenesená",J401,0)</f>
        <v>0</v>
      </c>
      <c r="BH401" s="182">
        <f>IF(N401="sníž. přenesená",J401,0)</f>
        <v>0</v>
      </c>
      <c r="BI401" s="182">
        <f>IF(N401="nulová",J401,0)</f>
        <v>0</v>
      </c>
      <c r="BJ401" s="24" t="s">
        <v>89</v>
      </c>
      <c r="BK401" s="182">
        <f>ROUND(I401*H401,2)</f>
        <v>0</v>
      </c>
      <c r="BL401" s="24" t="s">
        <v>166</v>
      </c>
      <c r="BM401" s="24" t="s">
        <v>613</v>
      </c>
    </row>
    <row r="402" spans="2:65" s="1" customFormat="1" ht="81">
      <c r="B402" s="41"/>
      <c r="D402" s="183" t="s">
        <v>168</v>
      </c>
      <c r="F402" s="184" t="s">
        <v>614</v>
      </c>
      <c r="I402" s="185"/>
      <c r="L402" s="41"/>
      <c r="M402" s="186"/>
      <c r="N402" s="42"/>
      <c r="O402" s="42"/>
      <c r="P402" s="42"/>
      <c r="Q402" s="42"/>
      <c r="R402" s="42"/>
      <c r="S402" s="42"/>
      <c r="T402" s="70"/>
      <c r="AT402" s="24" t="s">
        <v>168</v>
      </c>
      <c r="AU402" s="24" t="s">
        <v>89</v>
      </c>
    </row>
    <row r="403" spans="2:65" s="10" customFormat="1" ht="37.35" customHeight="1">
      <c r="B403" s="157"/>
      <c r="D403" s="158" t="s">
        <v>71</v>
      </c>
      <c r="E403" s="159" t="s">
        <v>615</v>
      </c>
      <c r="F403" s="159" t="s">
        <v>616</v>
      </c>
      <c r="I403" s="160"/>
      <c r="J403" s="161">
        <f>BK403</f>
        <v>0</v>
      </c>
      <c r="L403" s="157"/>
      <c r="M403" s="162"/>
      <c r="N403" s="163"/>
      <c r="O403" s="163"/>
      <c r="P403" s="164">
        <f>P404+P414+P424+P463+P517+P553+P561+P569+P585+P606+P617+P674+P681+P783+P801+P871+P913+P919+P929+P960+P975</f>
        <v>0</v>
      </c>
      <c r="Q403" s="163"/>
      <c r="R403" s="164">
        <f>R404+R414+R424+R463+R517+R553+R561+R569+R585+R606+R617+R674+R681+R783+R801+R871+R913+R919+R929+R960+R975</f>
        <v>14.195277450000003</v>
      </c>
      <c r="S403" s="163"/>
      <c r="T403" s="165">
        <f>T404+T414+T424+T463+T517+T553+T561+T569+T585+T606+T617+T674+T681+T783+T801+T871+T913+T919+T929+T960+T975</f>
        <v>0.37619999999999998</v>
      </c>
      <c r="AR403" s="158" t="s">
        <v>89</v>
      </c>
      <c r="AT403" s="166" t="s">
        <v>71</v>
      </c>
      <c r="AU403" s="166" t="s">
        <v>72</v>
      </c>
      <c r="AY403" s="158" t="s">
        <v>159</v>
      </c>
      <c r="BK403" s="167">
        <f>BK404+BK414+BK424+BK463+BK517+BK553+BK561+BK569+BK585+BK606+BK617+BK674+BK681+BK783+BK801+BK871+BK913+BK919+BK929+BK960+BK975</f>
        <v>0</v>
      </c>
    </row>
    <row r="404" spans="2:65" s="10" customFormat="1" ht="19.899999999999999" customHeight="1">
      <c r="B404" s="157"/>
      <c r="D404" s="158" t="s">
        <v>71</v>
      </c>
      <c r="E404" s="168" t="s">
        <v>617</v>
      </c>
      <c r="F404" s="168" t="s">
        <v>618</v>
      </c>
      <c r="I404" s="160"/>
      <c r="J404" s="169">
        <f>BK404</f>
        <v>0</v>
      </c>
      <c r="L404" s="157"/>
      <c r="M404" s="162"/>
      <c r="N404" s="163"/>
      <c r="O404" s="163"/>
      <c r="P404" s="164">
        <f>SUM(P405:P413)</f>
        <v>0</v>
      </c>
      <c r="Q404" s="163"/>
      <c r="R404" s="164">
        <f>SUM(R405:R413)</f>
        <v>0.130935</v>
      </c>
      <c r="S404" s="163"/>
      <c r="T404" s="165">
        <f>SUM(T405:T413)</f>
        <v>0</v>
      </c>
      <c r="AR404" s="158" t="s">
        <v>89</v>
      </c>
      <c r="AT404" s="166" t="s">
        <v>71</v>
      </c>
      <c r="AU404" s="166" t="s">
        <v>80</v>
      </c>
      <c r="AY404" s="158" t="s">
        <v>159</v>
      </c>
      <c r="BK404" s="167">
        <f>SUM(BK405:BK413)</f>
        <v>0</v>
      </c>
    </row>
    <row r="405" spans="2:65" s="1" customFormat="1" ht="25.5" customHeight="1">
      <c r="B405" s="170"/>
      <c r="C405" s="171" t="s">
        <v>619</v>
      </c>
      <c r="D405" s="171" t="s">
        <v>161</v>
      </c>
      <c r="E405" s="172" t="s">
        <v>620</v>
      </c>
      <c r="F405" s="173" t="s">
        <v>621</v>
      </c>
      <c r="G405" s="174" t="s">
        <v>201</v>
      </c>
      <c r="H405" s="175">
        <v>9.24</v>
      </c>
      <c r="I405" s="176"/>
      <c r="J405" s="177">
        <f>ROUND(I405*H405,2)</f>
        <v>0</v>
      </c>
      <c r="K405" s="173" t="s">
        <v>5</v>
      </c>
      <c r="L405" s="41"/>
      <c r="M405" s="178" t="s">
        <v>5</v>
      </c>
      <c r="N405" s="179" t="s">
        <v>44</v>
      </c>
      <c r="O405" s="42"/>
      <c r="P405" s="180">
        <f>O405*H405</f>
        <v>0</v>
      </c>
      <c r="Q405" s="180">
        <v>3.5000000000000001E-3</v>
      </c>
      <c r="R405" s="180">
        <f>Q405*H405</f>
        <v>3.2340000000000001E-2</v>
      </c>
      <c r="S405" s="180">
        <v>0</v>
      </c>
      <c r="T405" s="181">
        <f>S405*H405</f>
        <v>0</v>
      </c>
      <c r="AR405" s="24" t="s">
        <v>256</v>
      </c>
      <c r="AT405" s="24" t="s">
        <v>161</v>
      </c>
      <c r="AU405" s="24" t="s">
        <v>89</v>
      </c>
      <c r="AY405" s="24" t="s">
        <v>159</v>
      </c>
      <c r="BE405" s="182">
        <f>IF(N405="základní",J405,0)</f>
        <v>0</v>
      </c>
      <c r="BF405" s="182">
        <f>IF(N405="snížená",J405,0)</f>
        <v>0</v>
      </c>
      <c r="BG405" s="182">
        <f>IF(N405="zákl. přenesená",J405,0)</f>
        <v>0</v>
      </c>
      <c r="BH405" s="182">
        <f>IF(N405="sníž. přenesená",J405,0)</f>
        <v>0</v>
      </c>
      <c r="BI405" s="182">
        <f>IF(N405="nulová",J405,0)</f>
        <v>0</v>
      </c>
      <c r="BJ405" s="24" t="s">
        <v>89</v>
      </c>
      <c r="BK405" s="182">
        <f>ROUND(I405*H405,2)</f>
        <v>0</v>
      </c>
      <c r="BL405" s="24" t="s">
        <v>256</v>
      </c>
      <c r="BM405" s="24" t="s">
        <v>622</v>
      </c>
    </row>
    <row r="406" spans="2:65" s="11" customFormat="1">
      <c r="B406" s="187"/>
      <c r="D406" s="183" t="s">
        <v>170</v>
      </c>
      <c r="E406" s="188" t="s">
        <v>5</v>
      </c>
      <c r="F406" s="189" t="s">
        <v>623</v>
      </c>
      <c r="H406" s="190">
        <v>9.24</v>
      </c>
      <c r="I406" s="191"/>
      <c r="L406" s="187"/>
      <c r="M406" s="192"/>
      <c r="N406" s="193"/>
      <c r="O406" s="193"/>
      <c r="P406" s="193"/>
      <c r="Q406" s="193"/>
      <c r="R406" s="193"/>
      <c r="S406" s="193"/>
      <c r="T406" s="194"/>
      <c r="AT406" s="188" t="s">
        <v>170</v>
      </c>
      <c r="AU406" s="188" t="s">
        <v>89</v>
      </c>
      <c r="AV406" s="11" t="s">
        <v>89</v>
      </c>
      <c r="AW406" s="11" t="s">
        <v>35</v>
      </c>
      <c r="AX406" s="11" t="s">
        <v>80</v>
      </c>
      <c r="AY406" s="188" t="s">
        <v>159</v>
      </c>
    </row>
    <row r="407" spans="2:65" s="1" customFormat="1" ht="25.5" customHeight="1">
      <c r="B407" s="170"/>
      <c r="C407" s="171" t="s">
        <v>624</v>
      </c>
      <c r="D407" s="171" t="s">
        <v>161</v>
      </c>
      <c r="E407" s="172" t="s">
        <v>625</v>
      </c>
      <c r="F407" s="173" t="s">
        <v>626</v>
      </c>
      <c r="G407" s="174" t="s">
        <v>201</v>
      </c>
      <c r="H407" s="175">
        <v>28.17</v>
      </c>
      <c r="I407" s="176"/>
      <c r="J407" s="177">
        <f>ROUND(I407*H407,2)</f>
        <v>0</v>
      </c>
      <c r="K407" s="173" t="s">
        <v>5</v>
      </c>
      <c r="L407" s="41"/>
      <c r="M407" s="178" t="s">
        <v>5</v>
      </c>
      <c r="N407" s="179" t="s">
        <v>44</v>
      </c>
      <c r="O407" s="42"/>
      <c r="P407" s="180">
        <f>O407*H407</f>
        <v>0</v>
      </c>
      <c r="Q407" s="180">
        <v>3.5000000000000001E-3</v>
      </c>
      <c r="R407" s="180">
        <f>Q407*H407</f>
        <v>9.8595000000000002E-2</v>
      </c>
      <c r="S407" s="180">
        <v>0</v>
      </c>
      <c r="T407" s="181">
        <f>S407*H407</f>
        <v>0</v>
      </c>
      <c r="AR407" s="24" t="s">
        <v>256</v>
      </c>
      <c r="AT407" s="24" t="s">
        <v>161</v>
      </c>
      <c r="AU407" s="24" t="s">
        <v>89</v>
      </c>
      <c r="AY407" s="24" t="s">
        <v>159</v>
      </c>
      <c r="BE407" s="182">
        <f>IF(N407="základní",J407,0)</f>
        <v>0</v>
      </c>
      <c r="BF407" s="182">
        <f>IF(N407="snížená",J407,0)</f>
        <v>0</v>
      </c>
      <c r="BG407" s="182">
        <f>IF(N407="zákl. přenesená",J407,0)</f>
        <v>0</v>
      </c>
      <c r="BH407" s="182">
        <f>IF(N407="sníž. přenesená",J407,0)</f>
        <v>0</v>
      </c>
      <c r="BI407" s="182">
        <f>IF(N407="nulová",J407,0)</f>
        <v>0</v>
      </c>
      <c r="BJ407" s="24" t="s">
        <v>89</v>
      </c>
      <c r="BK407" s="182">
        <f>ROUND(I407*H407,2)</f>
        <v>0</v>
      </c>
      <c r="BL407" s="24" t="s">
        <v>256</v>
      </c>
      <c r="BM407" s="24" t="s">
        <v>627</v>
      </c>
    </row>
    <row r="408" spans="2:65" s="13" customFormat="1">
      <c r="B408" s="213"/>
      <c r="D408" s="183" t="s">
        <v>170</v>
      </c>
      <c r="E408" s="214" t="s">
        <v>5</v>
      </c>
      <c r="F408" s="215" t="s">
        <v>628</v>
      </c>
      <c r="H408" s="214" t="s">
        <v>5</v>
      </c>
      <c r="I408" s="216"/>
      <c r="L408" s="213"/>
      <c r="M408" s="217"/>
      <c r="N408" s="218"/>
      <c r="O408" s="218"/>
      <c r="P408" s="218"/>
      <c r="Q408" s="218"/>
      <c r="R408" s="218"/>
      <c r="S408" s="218"/>
      <c r="T408" s="219"/>
      <c r="AT408" s="214" t="s">
        <v>170</v>
      </c>
      <c r="AU408" s="214" t="s">
        <v>89</v>
      </c>
      <c r="AV408" s="13" t="s">
        <v>80</v>
      </c>
      <c r="AW408" s="13" t="s">
        <v>35</v>
      </c>
      <c r="AX408" s="13" t="s">
        <v>72</v>
      </c>
      <c r="AY408" s="214" t="s">
        <v>159</v>
      </c>
    </row>
    <row r="409" spans="2:65" s="11" customFormat="1">
      <c r="B409" s="187"/>
      <c r="D409" s="183" t="s">
        <v>170</v>
      </c>
      <c r="E409" s="188" t="s">
        <v>5</v>
      </c>
      <c r="F409" s="189" t="s">
        <v>629</v>
      </c>
      <c r="H409" s="190">
        <v>12.78</v>
      </c>
      <c r="I409" s="191"/>
      <c r="L409" s="187"/>
      <c r="M409" s="192"/>
      <c r="N409" s="193"/>
      <c r="O409" s="193"/>
      <c r="P409" s="193"/>
      <c r="Q409" s="193"/>
      <c r="R409" s="193"/>
      <c r="S409" s="193"/>
      <c r="T409" s="194"/>
      <c r="AT409" s="188" t="s">
        <v>170</v>
      </c>
      <c r="AU409" s="188" t="s">
        <v>89</v>
      </c>
      <c r="AV409" s="11" t="s">
        <v>89</v>
      </c>
      <c r="AW409" s="11" t="s">
        <v>35</v>
      </c>
      <c r="AX409" s="11" t="s">
        <v>72</v>
      </c>
      <c r="AY409" s="188" t="s">
        <v>159</v>
      </c>
    </row>
    <row r="410" spans="2:65" s="11" customFormat="1">
      <c r="B410" s="187"/>
      <c r="D410" s="183" t="s">
        <v>170</v>
      </c>
      <c r="E410" s="188" t="s">
        <v>5</v>
      </c>
      <c r="F410" s="189" t="s">
        <v>630</v>
      </c>
      <c r="H410" s="190">
        <v>15.39</v>
      </c>
      <c r="I410" s="191"/>
      <c r="L410" s="187"/>
      <c r="M410" s="192"/>
      <c r="N410" s="193"/>
      <c r="O410" s="193"/>
      <c r="P410" s="193"/>
      <c r="Q410" s="193"/>
      <c r="R410" s="193"/>
      <c r="S410" s="193"/>
      <c r="T410" s="194"/>
      <c r="AT410" s="188" t="s">
        <v>170</v>
      </c>
      <c r="AU410" s="188" t="s">
        <v>89</v>
      </c>
      <c r="AV410" s="11" t="s">
        <v>89</v>
      </c>
      <c r="AW410" s="11" t="s">
        <v>35</v>
      </c>
      <c r="AX410" s="11" t="s">
        <v>72</v>
      </c>
      <c r="AY410" s="188" t="s">
        <v>159</v>
      </c>
    </row>
    <row r="411" spans="2:65" s="12" customFormat="1">
      <c r="B411" s="195"/>
      <c r="D411" s="183" t="s">
        <v>170</v>
      </c>
      <c r="E411" s="196" t="s">
        <v>5</v>
      </c>
      <c r="F411" s="197" t="s">
        <v>173</v>
      </c>
      <c r="H411" s="198">
        <v>28.17</v>
      </c>
      <c r="I411" s="199"/>
      <c r="L411" s="195"/>
      <c r="M411" s="200"/>
      <c r="N411" s="201"/>
      <c r="O411" s="201"/>
      <c r="P411" s="201"/>
      <c r="Q411" s="201"/>
      <c r="R411" s="201"/>
      <c r="S411" s="201"/>
      <c r="T411" s="202"/>
      <c r="AT411" s="196" t="s">
        <v>170</v>
      </c>
      <c r="AU411" s="196" t="s">
        <v>89</v>
      </c>
      <c r="AV411" s="12" t="s">
        <v>166</v>
      </c>
      <c r="AW411" s="12" t="s">
        <v>35</v>
      </c>
      <c r="AX411" s="12" t="s">
        <v>80</v>
      </c>
      <c r="AY411" s="196" t="s">
        <v>159</v>
      </c>
    </row>
    <row r="412" spans="2:65" s="1" customFormat="1" ht="38.25" customHeight="1">
      <c r="B412" s="170"/>
      <c r="C412" s="171" t="s">
        <v>631</v>
      </c>
      <c r="D412" s="171" t="s">
        <v>161</v>
      </c>
      <c r="E412" s="172" t="s">
        <v>632</v>
      </c>
      <c r="F412" s="173" t="s">
        <v>633</v>
      </c>
      <c r="G412" s="174" t="s">
        <v>634</v>
      </c>
      <c r="H412" s="228"/>
      <c r="I412" s="176"/>
      <c r="J412" s="177">
        <f>ROUND(I412*H412,2)</f>
        <v>0</v>
      </c>
      <c r="K412" s="173" t="s">
        <v>165</v>
      </c>
      <c r="L412" s="41"/>
      <c r="M412" s="178" t="s">
        <v>5</v>
      </c>
      <c r="N412" s="179" t="s">
        <v>44</v>
      </c>
      <c r="O412" s="42"/>
      <c r="P412" s="180">
        <f>O412*H412</f>
        <v>0</v>
      </c>
      <c r="Q412" s="180">
        <v>0</v>
      </c>
      <c r="R412" s="180">
        <f>Q412*H412</f>
        <v>0</v>
      </c>
      <c r="S412" s="180">
        <v>0</v>
      </c>
      <c r="T412" s="181">
        <f>S412*H412</f>
        <v>0</v>
      </c>
      <c r="AR412" s="24" t="s">
        <v>256</v>
      </c>
      <c r="AT412" s="24" t="s">
        <v>161</v>
      </c>
      <c r="AU412" s="24" t="s">
        <v>89</v>
      </c>
      <c r="AY412" s="24" t="s">
        <v>159</v>
      </c>
      <c r="BE412" s="182">
        <f>IF(N412="základní",J412,0)</f>
        <v>0</v>
      </c>
      <c r="BF412" s="182">
        <f>IF(N412="snížená",J412,0)</f>
        <v>0</v>
      </c>
      <c r="BG412" s="182">
        <f>IF(N412="zákl. přenesená",J412,0)</f>
        <v>0</v>
      </c>
      <c r="BH412" s="182">
        <f>IF(N412="sníž. přenesená",J412,0)</f>
        <v>0</v>
      </c>
      <c r="BI412" s="182">
        <f>IF(N412="nulová",J412,0)</f>
        <v>0</v>
      </c>
      <c r="BJ412" s="24" t="s">
        <v>89</v>
      </c>
      <c r="BK412" s="182">
        <f>ROUND(I412*H412,2)</f>
        <v>0</v>
      </c>
      <c r="BL412" s="24" t="s">
        <v>256</v>
      </c>
      <c r="BM412" s="24" t="s">
        <v>635</v>
      </c>
    </row>
    <row r="413" spans="2:65" s="1" customFormat="1" ht="121.5">
      <c r="B413" s="41"/>
      <c r="D413" s="183" t="s">
        <v>168</v>
      </c>
      <c r="F413" s="184" t="s">
        <v>636</v>
      </c>
      <c r="I413" s="185"/>
      <c r="L413" s="41"/>
      <c r="M413" s="186"/>
      <c r="N413" s="42"/>
      <c r="O413" s="42"/>
      <c r="P413" s="42"/>
      <c r="Q413" s="42"/>
      <c r="R413" s="42"/>
      <c r="S413" s="42"/>
      <c r="T413" s="70"/>
      <c r="AT413" s="24" t="s">
        <v>168</v>
      </c>
      <c r="AU413" s="24" t="s">
        <v>89</v>
      </c>
    </row>
    <row r="414" spans="2:65" s="10" customFormat="1" ht="29.85" customHeight="1">
      <c r="B414" s="157"/>
      <c r="D414" s="158" t="s">
        <v>71</v>
      </c>
      <c r="E414" s="168" t="s">
        <v>637</v>
      </c>
      <c r="F414" s="168" t="s">
        <v>638</v>
      </c>
      <c r="I414" s="160"/>
      <c r="J414" s="169">
        <f>BK414</f>
        <v>0</v>
      </c>
      <c r="L414" s="157"/>
      <c r="M414" s="162"/>
      <c r="N414" s="163"/>
      <c r="O414" s="163"/>
      <c r="P414" s="164">
        <f>SUM(P415:P423)</f>
        <v>0</v>
      </c>
      <c r="Q414" s="163"/>
      <c r="R414" s="164">
        <f>SUM(R415:R423)</f>
        <v>0.77173599999999998</v>
      </c>
      <c r="S414" s="163"/>
      <c r="T414" s="165">
        <f>SUM(T415:T423)</f>
        <v>0</v>
      </c>
      <c r="AR414" s="158" t="s">
        <v>89</v>
      </c>
      <c r="AT414" s="166" t="s">
        <v>71</v>
      </c>
      <c r="AU414" s="166" t="s">
        <v>80</v>
      </c>
      <c r="AY414" s="158" t="s">
        <v>159</v>
      </c>
      <c r="BK414" s="167">
        <f>SUM(BK415:BK423)</f>
        <v>0</v>
      </c>
    </row>
    <row r="415" spans="2:65" s="1" customFormat="1" ht="25.5" customHeight="1">
      <c r="B415" s="170"/>
      <c r="C415" s="171" t="s">
        <v>639</v>
      </c>
      <c r="D415" s="171" t="s">
        <v>161</v>
      </c>
      <c r="E415" s="172" t="s">
        <v>640</v>
      </c>
      <c r="F415" s="173" t="s">
        <v>641</v>
      </c>
      <c r="G415" s="174" t="s">
        <v>201</v>
      </c>
      <c r="H415" s="175">
        <v>158.47999999999999</v>
      </c>
      <c r="I415" s="176"/>
      <c r="J415" s="177">
        <f>ROUND(I415*H415,2)</f>
        <v>0</v>
      </c>
      <c r="K415" s="173" t="s">
        <v>165</v>
      </c>
      <c r="L415" s="41"/>
      <c r="M415" s="178" t="s">
        <v>5</v>
      </c>
      <c r="N415" s="179" t="s">
        <v>44</v>
      </c>
      <c r="O415" s="42"/>
      <c r="P415" s="180">
        <f>O415*H415</f>
        <v>0</v>
      </c>
      <c r="Q415" s="180">
        <v>2.9999999999999997E-4</v>
      </c>
      <c r="R415" s="180">
        <f>Q415*H415</f>
        <v>4.7543999999999996E-2</v>
      </c>
      <c r="S415" s="180">
        <v>0</v>
      </c>
      <c r="T415" s="181">
        <f>S415*H415</f>
        <v>0</v>
      </c>
      <c r="AR415" s="24" t="s">
        <v>256</v>
      </c>
      <c r="AT415" s="24" t="s">
        <v>161</v>
      </c>
      <c r="AU415" s="24" t="s">
        <v>89</v>
      </c>
      <c r="AY415" s="24" t="s">
        <v>159</v>
      </c>
      <c r="BE415" s="182">
        <f>IF(N415="základní",J415,0)</f>
        <v>0</v>
      </c>
      <c r="BF415" s="182">
        <f>IF(N415="snížená",J415,0)</f>
        <v>0</v>
      </c>
      <c r="BG415" s="182">
        <f>IF(N415="zákl. přenesená",J415,0)</f>
        <v>0</v>
      </c>
      <c r="BH415" s="182">
        <f>IF(N415="sníž. přenesená",J415,0)</f>
        <v>0</v>
      </c>
      <c r="BI415" s="182">
        <f>IF(N415="nulová",J415,0)</f>
        <v>0</v>
      </c>
      <c r="BJ415" s="24" t="s">
        <v>89</v>
      </c>
      <c r="BK415" s="182">
        <f>ROUND(I415*H415,2)</f>
        <v>0</v>
      </c>
      <c r="BL415" s="24" t="s">
        <v>256</v>
      </c>
      <c r="BM415" s="24" t="s">
        <v>642</v>
      </c>
    </row>
    <row r="416" spans="2:65" s="11" customFormat="1">
      <c r="B416" s="187"/>
      <c r="D416" s="183" t="s">
        <v>170</v>
      </c>
      <c r="E416" s="188" t="s">
        <v>5</v>
      </c>
      <c r="F416" s="189" t="s">
        <v>643</v>
      </c>
      <c r="H416" s="190">
        <v>140.19</v>
      </c>
      <c r="I416" s="191"/>
      <c r="L416" s="187"/>
      <c r="M416" s="192"/>
      <c r="N416" s="193"/>
      <c r="O416" s="193"/>
      <c r="P416" s="193"/>
      <c r="Q416" s="193"/>
      <c r="R416" s="193"/>
      <c r="S416" s="193"/>
      <c r="T416" s="194"/>
      <c r="AT416" s="188" t="s">
        <v>170</v>
      </c>
      <c r="AU416" s="188" t="s">
        <v>89</v>
      </c>
      <c r="AV416" s="11" t="s">
        <v>89</v>
      </c>
      <c r="AW416" s="11" t="s">
        <v>35</v>
      </c>
      <c r="AX416" s="11" t="s">
        <v>72</v>
      </c>
      <c r="AY416" s="188" t="s">
        <v>159</v>
      </c>
    </row>
    <row r="417" spans="2:65" s="11" customFormat="1">
      <c r="B417" s="187"/>
      <c r="D417" s="183" t="s">
        <v>170</v>
      </c>
      <c r="E417" s="188" t="s">
        <v>5</v>
      </c>
      <c r="F417" s="189" t="s">
        <v>644</v>
      </c>
      <c r="H417" s="190">
        <v>7.65</v>
      </c>
      <c r="I417" s="191"/>
      <c r="L417" s="187"/>
      <c r="M417" s="192"/>
      <c r="N417" s="193"/>
      <c r="O417" s="193"/>
      <c r="P417" s="193"/>
      <c r="Q417" s="193"/>
      <c r="R417" s="193"/>
      <c r="S417" s="193"/>
      <c r="T417" s="194"/>
      <c r="AT417" s="188" t="s">
        <v>170</v>
      </c>
      <c r="AU417" s="188" t="s">
        <v>89</v>
      </c>
      <c r="AV417" s="11" t="s">
        <v>89</v>
      </c>
      <c r="AW417" s="11" t="s">
        <v>35</v>
      </c>
      <c r="AX417" s="11" t="s">
        <v>72</v>
      </c>
      <c r="AY417" s="188" t="s">
        <v>159</v>
      </c>
    </row>
    <row r="418" spans="2:65" s="11" customFormat="1">
      <c r="B418" s="187"/>
      <c r="D418" s="183" t="s">
        <v>170</v>
      </c>
      <c r="E418" s="188" t="s">
        <v>5</v>
      </c>
      <c r="F418" s="189" t="s">
        <v>645</v>
      </c>
      <c r="H418" s="190">
        <v>10.64</v>
      </c>
      <c r="I418" s="191"/>
      <c r="L418" s="187"/>
      <c r="M418" s="192"/>
      <c r="N418" s="193"/>
      <c r="O418" s="193"/>
      <c r="P418" s="193"/>
      <c r="Q418" s="193"/>
      <c r="R418" s="193"/>
      <c r="S418" s="193"/>
      <c r="T418" s="194"/>
      <c r="AT418" s="188" t="s">
        <v>170</v>
      </c>
      <c r="AU418" s="188" t="s">
        <v>89</v>
      </c>
      <c r="AV418" s="11" t="s">
        <v>89</v>
      </c>
      <c r="AW418" s="11" t="s">
        <v>35</v>
      </c>
      <c r="AX418" s="11" t="s">
        <v>72</v>
      </c>
      <c r="AY418" s="188" t="s">
        <v>159</v>
      </c>
    </row>
    <row r="419" spans="2:65" s="12" customFormat="1">
      <c r="B419" s="195"/>
      <c r="D419" s="183" t="s">
        <v>170</v>
      </c>
      <c r="E419" s="196" t="s">
        <v>5</v>
      </c>
      <c r="F419" s="197" t="s">
        <v>173</v>
      </c>
      <c r="H419" s="198">
        <v>158.47999999999999</v>
      </c>
      <c r="I419" s="199"/>
      <c r="L419" s="195"/>
      <c r="M419" s="200"/>
      <c r="N419" s="201"/>
      <c r="O419" s="201"/>
      <c r="P419" s="201"/>
      <c r="Q419" s="201"/>
      <c r="R419" s="201"/>
      <c r="S419" s="201"/>
      <c r="T419" s="202"/>
      <c r="AT419" s="196" t="s">
        <v>170</v>
      </c>
      <c r="AU419" s="196" t="s">
        <v>89</v>
      </c>
      <c r="AV419" s="12" t="s">
        <v>166</v>
      </c>
      <c r="AW419" s="12" t="s">
        <v>35</v>
      </c>
      <c r="AX419" s="12" t="s">
        <v>80</v>
      </c>
      <c r="AY419" s="196" t="s">
        <v>159</v>
      </c>
    </row>
    <row r="420" spans="2:65" s="1" customFormat="1" ht="16.5" customHeight="1">
      <c r="B420" s="170"/>
      <c r="C420" s="203" t="s">
        <v>646</v>
      </c>
      <c r="D420" s="203" t="s">
        <v>252</v>
      </c>
      <c r="E420" s="204" t="s">
        <v>647</v>
      </c>
      <c r="F420" s="205" t="s">
        <v>648</v>
      </c>
      <c r="G420" s="206" t="s">
        <v>201</v>
      </c>
      <c r="H420" s="207">
        <v>161.65</v>
      </c>
      <c r="I420" s="208"/>
      <c r="J420" s="209">
        <f>ROUND(I420*H420,2)</f>
        <v>0</v>
      </c>
      <c r="K420" s="205" t="s">
        <v>165</v>
      </c>
      <c r="L420" s="210"/>
      <c r="M420" s="211" t="s">
        <v>5</v>
      </c>
      <c r="N420" s="212" t="s">
        <v>44</v>
      </c>
      <c r="O420" s="42"/>
      <c r="P420" s="180">
        <f>O420*H420</f>
        <v>0</v>
      </c>
      <c r="Q420" s="180">
        <v>4.4799999999999996E-3</v>
      </c>
      <c r="R420" s="180">
        <f>Q420*H420</f>
        <v>0.72419199999999995</v>
      </c>
      <c r="S420" s="180">
        <v>0</v>
      </c>
      <c r="T420" s="181">
        <f>S420*H420</f>
        <v>0</v>
      </c>
      <c r="AR420" s="24" t="s">
        <v>367</v>
      </c>
      <c r="AT420" s="24" t="s">
        <v>252</v>
      </c>
      <c r="AU420" s="24" t="s">
        <v>89</v>
      </c>
      <c r="AY420" s="24" t="s">
        <v>159</v>
      </c>
      <c r="BE420" s="182">
        <f>IF(N420="základní",J420,0)</f>
        <v>0</v>
      </c>
      <c r="BF420" s="182">
        <f>IF(N420="snížená",J420,0)</f>
        <v>0</v>
      </c>
      <c r="BG420" s="182">
        <f>IF(N420="zákl. přenesená",J420,0)</f>
        <v>0</v>
      </c>
      <c r="BH420" s="182">
        <f>IF(N420="sníž. přenesená",J420,0)</f>
        <v>0</v>
      </c>
      <c r="BI420" s="182">
        <f>IF(N420="nulová",J420,0)</f>
        <v>0</v>
      </c>
      <c r="BJ420" s="24" t="s">
        <v>89</v>
      </c>
      <c r="BK420" s="182">
        <f>ROUND(I420*H420,2)</f>
        <v>0</v>
      </c>
      <c r="BL420" s="24" t="s">
        <v>256</v>
      </c>
      <c r="BM420" s="24" t="s">
        <v>649</v>
      </c>
    </row>
    <row r="421" spans="2:65" s="11" customFormat="1">
      <c r="B421" s="187"/>
      <c r="D421" s="183" t="s">
        <v>170</v>
      </c>
      <c r="F421" s="189" t="s">
        <v>650</v>
      </c>
      <c r="H421" s="190">
        <v>161.65</v>
      </c>
      <c r="I421" s="191"/>
      <c r="L421" s="187"/>
      <c r="M421" s="192"/>
      <c r="N421" s="193"/>
      <c r="O421" s="193"/>
      <c r="P421" s="193"/>
      <c r="Q421" s="193"/>
      <c r="R421" s="193"/>
      <c r="S421" s="193"/>
      <c r="T421" s="194"/>
      <c r="AT421" s="188" t="s">
        <v>170</v>
      </c>
      <c r="AU421" s="188" t="s">
        <v>89</v>
      </c>
      <c r="AV421" s="11" t="s">
        <v>89</v>
      </c>
      <c r="AW421" s="11" t="s">
        <v>6</v>
      </c>
      <c r="AX421" s="11" t="s">
        <v>80</v>
      </c>
      <c r="AY421" s="188" t="s">
        <v>159</v>
      </c>
    </row>
    <row r="422" spans="2:65" s="1" customFormat="1" ht="38.25" customHeight="1">
      <c r="B422" s="170"/>
      <c r="C422" s="171" t="s">
        <v>651</v>
      </c>
      <c r="D422" s="171" t="s">
        <v>161</v>
      </c>
      <c r="E422" s="172" t="s">
        <v>652</v>
      </c>
      <c r="F422" s="173" t="s">
        <v>653</v>
      </c>
      <c r="G422" s="174" t="s">
        <v>634</v>
      </c>
      <c r="H422" s="228"/>
      <c r="I422" s="176"/>
      <c r="J422" s="177">
        <f>ROUND(I422*H422,2)</f>
        <v>0</v>
      </c>
      <c r="K422" s="173" t="s">
        <v>165</v>
      </c>
      <c r="L422" s="41"/>
      <c r="M422" s="178" t="s">
        <v>5</v>
      </c>
      <c r="N422" s="179" t="s">
        <v>44</v>
      </c>
      <c r="O422" s="42"/>
      <c r="P422" s="180">
        <f>O422*H422</f>
        <v>0</v>
      </c>
      <c r="Q422" s="180">
        <v>0</v>
      </c>
      <c r="R422" s="180">
        <f>Q422*H422</f>
        <v>0</v>
      </c>
      <c r="S422" s="180">
        <v>0</v>
      </c>
      <c r="T422" s="181">
        <f>S422*H422</f>
        <v>0</v>
      </c>
      <c r="AR422" s="24" t="s">
        <v>256</v>
      </c>
      <c r="AT422" s="24" t="s">
        <v>161</v>
      </c>
      <c r="AU422" s="24" t="s">
        <v>89</v>
      </c>
      <c r="AY422" s="24" t="s">
        <v>159</v>
      </c>
      <c r="BE422" s="182">
        <f>IF(N422="základní",J422,0)</f>
        <v>0</v>
      </c>
      <c r="BF422" s="182">
        <f>IF(N422="snížená",J422,0)</f>
        <v>0</v>
      </c>
      <c r="BG422" s="182">
        <f>IF(N422="zákl. přenesená",J422,0)</f>
        <v>0</v>
      </c>
      <c r="BH422" s="182">
        <f>IF(N422="sníž. přenesená",J422,0)</f>
        <v>0</v>
      </c>
      <c r="BI422" s="182">
        <f>IF(N422="nulová",J422,0)</f>
        <v>0</v>
      </c>
      <c r="BJ422" s="24" t="s">
        <v>89</v>
      </c>
      <c r="BK422" s="182">
        <f>ROUND(I422*H422,2)</f>
        <v>0</v>
      </c>
      <c r="BL422" s="24" t="s">
        <v>256</v>
      </c>
      <c r="BM422" s="24" t="s">
        <v>654</v>
      </c>
    </row>
    <row r="423" spans="2:65" s="1" customFormat="1" ht="121.5">
      <c r="B423" s="41"/>
      <c r="D423" s="183" t="s">
        <v>168</v>
      </c>
      <c r="F423" s="184" t="s">
        <v>655</v>
      </c>
      <c r="I423" s="185"/>
      <c r="L423" s="41"/>
      <c r="M423" s="186"/>
      <c r="N423" s="42"/>
      <c r="O423" s="42"/>
      <c r="P423" s="42"/>
      <c r="Q423" s="42"/>
      <c r="R423" s="42"/>
      <c r="S423" s="42"/>
      <c r="T423" s="70"/>
      <c r="AT423" s="24" t="s">
        <v>168</v>
      </c>
      <c r="AU423" s="24" t="s">
        <v>89</v>
      </c>
    </row>
    <row r="424" spans="2:65" s="10" customFormat="1" ht="29.85" customHeight="1">
      <c r="B424" s="157"/>
      <c r="D424" s="158" t="s">
        <v>71</v>
      </c>
      <c r="E424" s="168" t="s">
        <v>656</v>
      </c>
      <c r="F424" s="168" t="s">
        <v>657</v>
      </c>
      <c r="I424" s="160"/>
      <c r="J424" s="169">
        <f>BK424</f>
        <v>0</v>
      </c>
      <c r="L424" s="157"/>
      <c r="M424" s="162"/>
      <c r="N424" s="163"/>
      <c r="O424" s="163"/>
      <c r="P424" s="164">
        <f>SUM(P425:P462)</f>
        <v>0</v>
      </c>
      <c r="Q424" s="163"/>
      <c r="R424" s="164">
        <f>SUM(R425:R462)</f>
        <v>7.9809000000000005E-2</v>
      </c>
      <c r="S424" s="163"/>
      <c r="T424" s="165">
        <f>SUM(T425:T462)</f>
        <v>0</v>
      </c>
      <c r="AR424" s="158" t="s">
        <v>89</v>
      </c>
      <c r="AT424" s="166" t="s">
        <v>71</v>
      </c>
      <c r="AU424" s="166" t="s">
        <v>80</v>
      </c>
      <c r="AY424" s="158" t="s">
        <v>159</v>
      </c>
      <c r="BK424" s="167">
        <f>SUM(BK425:BK462)</f>
        <v>0</v>
      </c>
    </row>
    <row r="425" spans="2:65" s="1" customFormat="1" ht="16.5" customHeight="1">
      <c r="B425" s="170"/>
      <c r="C425" s="171" t="s">
        <v>658</v>
      </c>
      <c r="D425" s="171" t="s">
        <v>161</v>
      </c>
      <c r="E425" s="172" t="s">
        <v>659</v>
      </c>
      <c r="F425" s="173" t="s">
        <v>660</v>
      </c>
      <c r="G425" s="174" t="s">
        <v>425</v>
      </c>
      <c r="H425" s="175">
        <v>6</v>
      </c>
      <c r="I425" s="176"/>
      <c r="J425" s="177">
        <f>ROUND(I425*H425,2)</f>
        <v>0</v>
      </c>
      <c r="K425" s="173" t="s">
        <v>165</v>
      </c>
      <c r="L425" s="41"/>
      <c r="M425" s="178" t="s">
        <v>5</v>
      </c>
      <c r="N425" s="179" t="s">
        <v>44</v>
      </c>
      <c r="O425" s="42"/>
      <c r="P425" s="180">
        <f>O425*H425</f>
        <v>0</v>
      </c>
      <c r="Q425" s="180">
        <v>2.7699999999999999E-3</v>
      </c>
      <c r="R425" s="180">
        <f>Q425*H425</f>
        <v>1.6619999999999999E-2</v>
      </c>
      <c r="S425" s="180">
        <v>0</v>
      </c>
      <c r="T425" s="181">
        <f>S425*H425</f>
        <v>0</v>
      </c>
      <c r="AR425" s="24" t="s">
        <v>256</v>
      </c>
      <c r="AT425" s="24" t="s">
        <v>161</v>
      </c>
      <c r="AU425" s="24" t="s">
        <v>89</v>
      </c>
      <c r="AY425" s="24" t="s">
        <v>159</v>
      </c>
      <c r="BE425" s="182">
        <f>IF(N425="základní",J425,0)</f>
        <v>0</v>
      </c>
      <c r="BF425" s="182">
        <f>IF(N425="snížená",J425,0)</f>
        <v>0</v>
      </c>
      <c r="BG425" s="182">
        <f>IF(N425="zákl. přenesená",J425,0)</f>
        <v>0</v>
      </c>
      <c r="BH425" s="182">
        <f>IF(N425="sníž. přenesená",J425,0)</f>
        <v>0</v>
      </c>
      <c r="BI425" s="182">
        <f>IF(N425="nulová",J425,0)</f>
        <v>0</v>
      </c>
      <c r="BJ425" s="24" t="s">
        <v>89</v>
      </c>
      <c r="BK425" s="182">
        <f>ROUND(I425*H425,2)</f>
        <v>0</v>
      </c>
      <c r="BL425" s="24" t="s">
        <v>256</v>
      </c>
      <c r="BM425" s="24" t="s">
        <v>661</v>
      </c>
    </row>
    <row r="426" spans="2:65" s="1" customFormat="1" ht="67.5">
      <c r="B426" s="41"/>
      <c r="D426" s="183" t="s">
        <v>168</v>
      </c>
      <c r="F426" s="184" t="s">
        <v>662</v>
      </c>
      <c r="I426" s="185"/>
      <c r="L426" s="41"/>
      <c r="M426" s="186"/>
      <c r="N426" s="42"/>
      <c r="O426" s="42"/>
      <c r="P426" s="42"/>
      <c r="Q426" s="42"/>
      <c r="R426" s="42"/>
      <c r="S426" s="42"/>
      <c r="T426" s="70"/>
      <c r="AT426" s="24" t="s">
        <v>168</v>
      </c>
      <c r="AU426" s="24" t="s">
        <v>89</v>
      </c>
    </row>
    <row r="427" spans="2:65" s="1" customFormat="1" ht="16.5" customHeight="1">
      <c r="B427" s="170"/>
      <c r="C427" s="171" t="s">
        <v>663</v>
      </c>
      <c r="D427" s="171" t="s">
        <v>161</v>
      </c>
      <c r="E427" s="172" t="s">
        <v>664</v>
      </c>
      <c r="F427" s="173" t="s">
        <v>665</v>
      </c>
      <c r="G427" s="174" t="s">
        <v>425</v>
      </c>
      <c r="H427" s="175">
        <v>4</v>
      </c>
      <c r="I427" s="176"/>
      <c r="J427" s="177">
        <f>ROUND(I427*H427,2)</f>
        <v>0</v>
      </c>
      <c r="K427" s="173" t="s">
        <v>165</v>
      </c>
      <c r="L427" s="41"/>
      <c r="M427" s="178" t="s">
        <v>5</v>
      </c>
      <c r="N427" s="179" t="s">
        <v>44</v>
      </c>
      <c r="O427" s="42"/>
      <c r="P427" s="180">
        <f>O427*H427</f>
        <v>0</v>
      </c>
      <c r="Q427" s="180">
        <v>7.6999999999999996E-4</v>
      </c>
      <c r="R427" s="180">
        <f>Q427*H427</f>
        <v>3.0799999999999998E-3</v>
      </c>
      <c r="S427" s="180">
        <v>0</v>
      </c>
      <c r="T427" s="181">
        <f>S427*H427</f>
        <v>0</v>
      </c>
      <c r="AR427" s="24" t="s">
        <v>256</v>
      </c>
      <c r="AT427" s="24" t="s">
        <v>161</v>
      </c>
      <c r="AU427" s="24" t="s">
        <v>89</v>
      </c>
      <c r="AY427" s="24" t="s">
        <v>159</v>
      </c>
      <c r="BE427" s="182">
        <f>IF(N427="základní",J427,0)</f>
        <v>0</v>
      </c>
      <c r="BF427" s="182">
        <f>IF(N427="snížená",J427,0)</f>
        <v>0</v>
      </c>
      <c r="BG427" s="182">
        <f>IF(N427="zákl. přenesená",J427,0)</f>
        <v>0</v>
      </c>
      <c r="BH427" s="182">
        <f>IF(N427="sníž. přenesená",J427,0)</f>
        <v>0</v>
      </c>
      <c r="BI427" s="182">
        <f>IF(N427="nulová",J427,0)</f>
        <v>0</v>
      </c>
      <c r="BJ427" s="24" t="s">
        <v>89</v>
      </c>
      <c r="BK427" s="182">
        <f>ROUND(I427*H427,2)</f>
        <v>0</v>
      </c>
      <c r="BL427" s="24" t="s">
        <v>256</v>
      </c>
      <c r="BM427" s="24" t="s">
        <v>666</v>
      </c>
    </row>
    <row r="428" spans="2:65" s="1" customFormat="1" ht="67.5">
      <c r="B428" s="41"/>
      <c r="D428" s="183" t="s">
        <v>168</v>
      </c>
      <c r="F428" s="184" t="s">
        <v>662</v>
      </c>
      <c r="I428" s="185"/>
      <c r="L428" s="41"/>
      <c r="M428" s="186"/>
      <c r="N428" s="42"/>
      <c r="O428" s="42"/>
      <c r="P428" s="42"/>
      <c r="Q428" s="42"/>
      <c r="R428" s="42"/>
      <c r="S428" s="42"/>
      <c r="T428" s="70"/>
      <c r="AT428" s="24" t="s">
        <v>168</v>
      </c>
      <c r="AU428" s="24" t="s">
        <v>89</v>
      </c>
    </row>
    <row r="429" spans="2:65" s="11" customFormat="1">
      <c r="B429" s="187"/>
      <c r="D429" s="183" t="s">
        <v>170</v>
      </c>
      <c r="E429" s="188" t="s">
        <v>5</v>
      </c>
      <c r="F429" s="189" t="s">
        <v>667</v>
      </c>
      <c r="H429" s="190">
        <v>4</v>
      </c>
      <c r="I429" s="191"/>
      <c r="L429" s="187"/>
      <c r="M429" s="192"/>
      <c r="N429" s="193"/>
      <c r="O429" s="193"/>
      <c r="P429" s="193"/>
      <c r="Q429" s="193"/>
      <c r="R429" s="193"/>
      <c r="S429" s="193"/>
      <c r="T429" s="194"/>
      <c r="AT429" s="188" t="s">
        <v>170</v>
      </c>
      <c r="AU429" s="188" t="s">
        <v>89</v>
      </c>
      <c r="AV429" s="11" t="s">
        <v>89</v>
      </c>
      <c r="AW429" s="11" t="s">
        <v>35</v>
      </c>
      <c r="AX429" s="11" t="s">
        <v>80</v>
      </c>
      <c r="AY429" s="188" t="s">
        <v>159</v>
      </c>
    </row>
    <row r="430" spans="2:65" s="1" customFormat="1" ht="16.5" customHeight="1">
      <c r="B430" s="170"/>
      <c r="C430" s="171" t="s">
        <v>668</v>
      </c>
      <c r="D430" s="171" t="s">
        <v>161</v>
      </c>
      <c r="E430" s="172" t="s">
        <v>669</v>
      </c>
      <c r="F430" s="173" t="s">
        <v>670</v>
      </c>
      <c r="G430" s="174" t="s">
        <v>425</v>
      </c>
      <c r="H430" s="175">
        <v>15</v>
      </c>
      <c r="I430" s="176"/>
      <c r="J430" s="177">
        <f>ROUND(I430*H430,2)</f>
        <v>0</v>
      </c>
      <c r="K430" s="173" t="s">
        <v>165</v>
      </c>
      <c r="L430" s="41"/>
      <c r="M430" s="178" t="s">
        <v>5</v>
      </c>
      <c r="N430" s="179" t="s">
        <v>44</v>
      </c>
      <c r="O430" s="42"/>
      <c r="P430" s="180">
        <f>O430*H430</f>
        <v>0</v>
      </c>
      <c r="Q430" s="180">
        <v>1.7700000000000001E-3</v>
      </c>
      <c r="R430" s="180">
        <f>Q430*H430</f>
        <v>2.6550000000000001E-2</v>
      </c>
      <c r="S430" s="180">
        <v>0</v>
      </c>
      <c r="T430" s="181">
        <f>S430*H430</f>
        <v>0</v>
      </c>
      <c r="AR430" s="24" t="s">
        <v>256</v>
      </c>
      <c r="AT430" s="24" t="s">
        <v>161</v>
      </c>
      <c r="AU430" s="24" t="s">
        <v>89</v>
      </c>
      <c r="AY430" s="24" t="s">
        <v>159</v>
      </c>
      <c r="BE430" s="182">
        <f>IF(N430="základní",J430,0)</f>
        <v>0</v>
      </c>
      <c r="BF430" s="182">
        <f>IF(N430="snížená",J430,0)</f>
        <v>0</v>
      </c>
      <c r="BG430" s="182">
        <f>IF(N430="zákl. přenesená",J430,0)</f>
        <v>0</v>
      </c>
      <c r="BH430" s="182">
        <f>IF(N430="sníž. přenesená",J430,0)</f>
        <v>0</v>
      </c>
      <c r="BI430" s="182">
        <f>IF(N430="nulová",J430,0)</f>
        <v>0</v>
      </c>
      <c r="BJ430" s="24" t="s">
        <v>89</v>
      </c>
      <c r="BK430" s="182">
        <f>ROUND(I430*H430,2)</f>
        <v>0</v>
      </c>
      <c r="BL430" s="24" t="s">
        <v>256</v>
      </c>
      <c r="BM430" s="24" t="s">
        <v>671</v>
      </c>
    </row>
    <row r="431" spans="2:65" s="1" customFormat="1" ht="67.5">
      <c r="B431" s="41"/>
      <c r="D431" s="183" t="s">
        <v>168</v>
      </c>
      <c r="F431" s="184" t="s">
        <v>662</v>
      </c>
      <c r="I431" s="185"/>
      <c r="L431" s="41"/>
      <c r="M431" s="186"/>
      <c r="N431" s="42"/>
      <c r="O431" s="42"/>
      <c r="P431" s="42"/>
      <c r="Q431" s="42"/>
      <c r="R431" s="42"/>
      <c r="S431" s="42"/>
      <c r="T431" s="70"/>
      <c r="AT431" s="24" t="s">
        <v>168</v>
      </c>
      <c r="AU431" s="24" t="s">
        <v>89</v>
      </c>
    </row>
    <row r="432" spans="2:65" s="11" customFormat="1">
      <c r="B432" s="187"/>
      <c r="D432" s="183" t="s">
        <v>170</v>
      </c>
      <c r="E432" s="188" t="s">
        <v>5</v>
      </c>
      <c r="F432" s="189" t="s">
        <v>672</v>
      </c>
      <c r="H432" s="190">
        <v>15</v>
      </c>
      <c r="I432" s="191"/>
      <c r="L432" s="187"/>
      <c r="M432" s="192"/>
      <c r="N432" s="193"/>
      <c r="O432" s="193"/>
      <c r="P432" s="193"/>
      <c r="Q432" s="193"/>
      <c r="R432" s="193"/>
      <c r="S432" s="193"/>
      <c r="T432" s="194"/>
      <c r="AT432" s="188" t="s">
        <v>170</v>
      </c>
      <c r="AU432" s="188" t="s">
        <v>89</v>
      </c>
      <c r="AV432" s="11" t="s">
        <v>89</v>
      </c>
      <c r="AW432" s="11" t="s">
        <v>35</v>
      </c>
      <c r="AX432" s="11" t="s">
        <v>80</v>
      </c>
      <c r="AY432" s="188" t="s">
        <v>159</v>
      </c>
    </row>
    <row r="433" spans="2:65" s="1" customFormat="1" ht="16.5" customHeight="1">
      <c r="B433" s="170"/>
      <c r="C433" s="171" t="s">
        <v>673</v>
      </c>
      <c r="D433" s="171" t="s">
        <v>161</v>
      </c>
      <c r="E433" s="172" t="s">
        <v>674</v>
      </c>
      <c r="F433" s="173" t="s">
        <v>675</v>
      </c>
      <c r="G433" s="174" t="s">
        <v>425</v>
      </c>
      <c r="H433" s="175">
        <v>29.7</v>
      </c>
      <c r="I433" s="176"/>
      <c r="J433" s="177">
        <f>ROUND(I433*H433,2)</f>
        <v>0</v>
      </c>
      <c r="K433" s="173" t="s">
        <v>165</v>
      </c>
      <c r="L433" s="41"/>
      <c r="M433" s="178" t="s">
        <v>5</v>
      </c>
      <c r="N433" s="179" t="s">
        <v>44</v>
      </c>
      <c r="O433" s="42"/>
      <c r="P433" s="180">
        <f>O433*H433</f>
        <v>0</v>
      </c>
      <c r="Q433" s="180">
        <v>5.1999999999999995E-4</v>
      </c>
      <c r="R433" s="180">
        <f>Q433*H433</f>
        <v>1.5443999999999998E-2</v>
      </c>
      <c r="S433" s="180">
        <v>0</v>
      </c>
      <c r="T433" s="181">
        <f>S433*H433</f>
        <v>0</v>
      </c>
      <c r="AR433" s="24" t="s">
        <v>256</v>
      </c>
      <c r="AT433" s="24" t="s">
        <v>161</v>
      </c>
      <c r="AU433" s="24" t="s">
        <v>89</v>
      </c>
      <c r="AY433" s="24" t="s">
        <v>159</v>
      </c>
      <c r="BE433" s="182">
        <f>IF(N433="základní",J433,0)</f>
        <v>0</v>
      </c>
      <c r="BF433" s="182">
        <f>IF(N433="snížená",J433,0)</f>
        <v>0</v>
      </c>
      <c r="BG433" s="182">
        <f>IF(N433="zákl. přenesená",J433,0)</f>
        <v>0</v>
      </c>
      <c r="BH433" s="182">
        <f>IF(N433="sníž. přenesená",J433,0)</f>
        <v>0</v>
      </c>
      <c r="BI433" s="182">
        <f>IF(N433="nulová",J433,0)</f>
        <v>0</v>
      </c>
      <c r="BJ433" s="24" t="s">
        <v>89</v>
      </c>
      <c r="BK433" s="182">
        <f>ROUND(I433*H433,2)</f>
        <v>0</v>
      </c>
      <c r="BL433" s="24" t="s">
        <v>256</v>
      </c>
      <c r="BM433" s="24" t="s">
        <v>676</v>
      </c>
    </row>
    <row r="434" spans="2:65" s="1" customFormat="1" ht="67.5">
      <c r="B434" s="41"/>
      <c r="D434" s="183" t="s">
        <v>168</v>
      </c>
      <c r="F434" s="184" t="s">
        <v>662</v>
      </c>
      <c r="I434" s="185"/>
      <c r="L434" s="41"/>
      <c r="M434" s="186"/>
      <c r="N434" s="42"/>
      <c r="O434" s="42"/>
      <c r="P434" s="42"/>
      <c r="Q434" s="42"/>
      <c r="R434" s="42"/>
      <c r="S434" s="42"/>
      <c r="T434" s="70"/>
      <c r="AT434" s="24" t="s">
        <v>168</v>
      </c>
      <c r="AU434" s="24" t="s">
        <v>89</v>
      </c>
    </row>
    <row r="435" spans="2:65" s="11" customFormat="1">
      <c r="B435" s="187"/>
      <c r="D435" s="183" t="s">
        <v>170</v>
      </c>
      <c r="E435" s="188" t="s">
        <v>5</v>
      </c>
      <c r="F435" s="189" t="s">
        <v>677</v>
      </c>
      <c r="H435" s="190">
        <v>29.7</v>
      </c>
      <c r="I435" s="191"/>
      <c r="L435" s="187"/>
      <c r="M435" s="192"/>
      <c r="N435" s="193"/>
      <c r="O435" s="193"/>
      <c r="P435" s="193"/>
      <c r="Q435" s="193"/>
      <c r="R435" s="193"/>
      <c r="S435" s="193"/>
      <c r="T435" s="194"/>
      <c r="AT435" s="188" t="s">
        <v>170</v>
      </c>
      <c r="AU435" s="188" t="s">
        <v>89</v>
      </c>
      <c r="AV435" s="11" t="s">
        <v>89</v>
      </c>
      <c r="AW435" s="11" t="s">
        <v>35</v>
      </c>
      <c r="AX435" s="11" t="s">
        <v>80</v>
      </c>
      <c r="AY435" s="188" t="s">
        <v>159</v>
      </c>
    </row>
    <row r="436" spans="2:65" s="1" customFormat="1" ht="16.5" customHeight="1">
      <c r="B436" s="170"/>
      <c r="C436" s="171" t="s">
        <v>678</v>
      </c>
      <c r="D436" s="171" t="s">
        <v>161</v>
      </c>
      <c r="E436" s="172" t="s">
        <v>679</v>
      </c>
      <c r="F436" s="173" t="s">
        <v>680</v>
      </c>
      <c r="G436" s="174" t="s">
        <v>425</v>
      </c>
      <c r="H436" s="175">
        <v>1</v>
      </c>
      <c r="I436" s="176"/>
      <c r="J436" s="177">
        <f>ROUND(I436*H436,2)</f>
        <v>0</v>
      </c>
      <c r="K436" s="173" t="s">
        <v>165</v>
      </c>
      <c r="L436" s="41"/>
      <c r="M436" s="178" t="s">
        <v>5</v>
      </c>
      <c r="N436" s="179" t="s">
        <v>44</v>
      </c>
      <c r="O436" s="42"/>
      <c r="P436" s="180">
        <f>O436*H436</f>
        <v>0</v>
      </c>
      <c r="Q436" s="180">
        <v>7.6999999999999996E-4</v>
      </c>
      <c r="R436" s="180">
        <f>Q436*H436</f>
        <v>7.6999999999999996E-4</v>
      </c>
      <c r="S436" s="180">
        <v>0</v>
      </c>
      <c r="T436" s="181">
        <f>S436*H436</f>
        <v>0</v>
      </c>
      <c r="AR436" s="24" t="s">
        <v>256</v>
      </c>
      <c r="AT436" s="24" t="s">
        <v>161</v>
      </c>
      <c r="AU436" s="24" t="s">
        <v>89</v>
      </c>
      <c r="AY436" s="24" t="s">
        <v>159</v>
      </c>
      <c r="BE436" s="182">
        <f>IF(N436="základní",J436,0)</f>
        <v>0</v>
      </c>
      <c r="BF436" s="182">
        <f>IF(N436="snížená",J436,0)</f>
        <v>0</v>
      </c>
      <c r="BG436" s="182">
        <f>IF(N436="zákl. přenesená",J436,0)</f>
        <v>0</v>
      </c>
      <c r="BH436" s="182">
        <f>IF(N436="sníž. přenesená",J436,0)</f>
        <v>0</v>
      </c>
      <c r="BI436" s="182">
        <f>IF(N436="nulová",J436,0)</f>
        <v>0</v>
      </c>
      <c r="BJ436" s="24" t="s">
        <v>89</v>
      </c>
      <c r="BK436" s="182">
        <f>ROUND(I436*H436,2)</f>
        <v>0</v>
      </c>
      <c r="BL436" s="24" t="s">
        <v>256</v>
      </c>
      <c r="BM436" s="24" t="s">
        <v>681</v>
      </c>
    </row>
    <row r="437" spans="2:65" s="1" customFormat="1" ht="67.5">
      <c r="B437" s="41"/>
      <c r="D437" s="183" t="s">
        <v>168</v>
      </c>
      <c r="F437" s="184" t="s">
        <v>662</v>
      </c>
      <c r="I437" s="185"/>
      <c r="L437" s="41"/>
      <c r="M437" s="186"/>
      <c r="N437" s="42"/>
      <c r="O437" s="42"/>
      <c r="P437" s="42"/>
      <c r="Q437" s="42"/>
      <c r="R437" s="42"/>
      <c r="S437" s="42"/>
      <c r="T437" s="70"/>
      <c r="AT437" s="24" t="s">
        <v>168</v>
      </c>
      <c r="AU437" s="24" t="s">
        <v>89</v>
      </c>
    </row>
    <row r="438" spans="2:65" s="11" customFormat="1">
      <c r="B438" s="187"/>
      <c r="D438" s="183" t="s">
        <v>170</v>
      </c>
      <c r="E438" s="188" t="s">
        <v>5</v>
      </c>
      <c r="F438" s="189" t="s">
        <v>682</v>
      </c>
      <c r="H438" s="190">
        <v>1</v>
      </c>
      <c r="I438" s="191"/>
      <c r="L438" s="187"/>
      <c r="M438" s="192"/>
      <c r="N438" s="193"/>
      <c r="O438" s="193"/>
      <c r="P438" s="193"/>
      <c r="Q438" s="193"/>
      <c r="R438" s="193"/>
      <c r="S438" s="193"/>
      <c r="T438" s="194"/>
      <c r="AT438" s="188" t="s">
        <v>170</v>
      </c>
      <c r="AU438" s="188" t="s">
        <v>89</v>
      </c>
      <c r="AV438" s="11" t="s">
        <v>89</v>
      </c>
      <c r="AW438" s="11" t="s">
        <v>35</v>
      </c>
      <c r="AX438" s="11" t="s">
        <v>80</v>
      </c>
      <c r="AY438" s="188" t="s">
        <v>159</v>
      </c>
    </row>
    <row r="439" spans="2:65" s="1" customFormat="1" ht="16.5" customHeight="1">
      <c r="B439" s="170"/>
      <c r="C439" s="171" t="s">
        <v>683</v>
      </c>
      <c r="D439" s="171" t="s">
        <v>161</v>
      </c>
      <c r="E439" s="172" t="s">
        <v>684</v>
      </c>
      <c r="F439" s="173" t="s">
        <v>685</v>
      </c>
      <c r="G439" s="174" t="s">
        <v>425</v>
      </c>
      <c r="H439" s="175">
        <v>2.5</v>
      </c>
      <c r="I439" s="176"/>
      <c r="J439" s="177">
        <f>ROUND(I439*H439,2)</f>
        <v>0</v>
      </c>
      <c r="K439" s="173" t="s">
        <v>165</v>
      </c>
      <c r="L439" s="41"/>
      <c r="M439" s="178" t="s">
        <v>5</v>
      </c>
      <c r="N439" s="179" t="s">
        <v>44</v>
      </c>
      <c r="O439" s="42"/>
      <c r="P439" s="180">
        <f>O439*H439</f>
        <v>0</v>
      </c>
      <c r="Q439" s="180">
        <v>1.7700000000000001E-3</v>
      </c>
      <c r="R439" s="180">
        <f>Q439*H439</f>
        <v>4.4250000000000001E-3</v>
      </c>
      <c r="S439" s="180">
        <v>0</v>
      </c>
      <c r="T439" s="181">
        <f>S439*H439</f>
        <v>0</v>
      </c>
      <c r="AR439" s="24" t="s">
        <v>256</v>
      </c>
      <c r="AT439" s="24" t="s">
        <v>161</v>
      </c>
      <c r="AU439" s="24" t="s">
        <v>89</v>
      </c>
      <c r="AY439" s="24" t="s">
        <v>159</v>
      </c>
      <c r="BE439" s="182">
        <f>IF(N439="základní",J439,0)</f>
        <v>0</v>
      </c>
      <c r="BF439" s="182">
        <f>IF(N439="snížená",J439,0)</f>
        <v>0</v>
      </c>
      <c r="BG439" s="182">
        <f>IF(N439="zákl. přenesená",J439,0)</f>
        <v>0</v>
      </c>
      <c r="BH439" s="182">
        <f>IF(N439="sníž. přenesená",J439,0)</f>
        <v>0</v>
      </c>
      <c r="BI439" s="182">
        <f>IF(N439="nulová",J439,0)</f>
        <v>0</v>
      </c>
      <c r="BJ439" s="24" t="s">
        <v>89</v>
      </c>
      <c r="BK439" s="182">
        <f>ROUND(I439*H439,2)</f>
        <v>0</v>
      </c>
      <c r="BL439" s="24" t="s">
        <v>256</v>
      </c>
      <c r="BM439" s="24" t="s">
        <v>686</v>
      </c>
    </row>
    <row r="440" spans="2:65" s="1" customFormat="1" ht="67.5">
      <c r="B440" s="41"/>
      <c r="D440" s="183" t="s">
        <v>168</v>
      </c>
      <c r="F440" s="184" t="s">
        <v>662</v>
      </c>
      <c r="I440" s="185"/>
      <c r="L440" s="41"/>
      <c r="M440" s="186"/>
      <c r="N440" s="42"/>
      <c r="O440" s="42"/>
      <c r="P440" s="42"/>
      <c r="Q440" s="42"/>
      <c r="R440" s="42"/>
      <c r="S440" s="42"/>
      <c r="T440" s="70"/>
      <c r="AT440" s="24" t="s">
        <v>168</v>
      </c>
      <c r="AU440" s="24" t="s">
        <v>89</v>
      </c>
    </row>
    <row r="441" spans="2:65" s="11" customFormat="1">
      <c r="B441" s="187"/>
      <c r="D441" s="183" t="s">
        <v>170</v>
      </c>
      <c r="E441" s="188" t="s">
        <v>5</v>
      </c>
      <c r="F441" s="189" t="s">
        <v>687</v>
      </c>
      <c r="H441" s="190">
        <v>2.5</v>
      </c>
      <c r="I441" s="191"/>
      <c r="L441" s="187"/>
      <c r="M441" s="192"/>
      <c r="N441" s="193"/>
      <c r="O441" s="193"/>
      <c r="P441" s="193"/>
      <c r="Q441" s="193"/>
      <c r="R441" s="193"/>
      <c r="S441" s="193"/>
      <c r="T441" s="194"/>
      <c r="AT441" s="188" t="s">
        <v>170</v>
      </c>
      <c r="AU441" s="188" t="s">
        <v>89</v>
      </c>
      <c r="AV441" s="11" t="s">
        <v>89</v>
      </c>
      <c r="AW441" s="11" t="s">
        <v>35</v>
      </c>
      <c r="AX441" s="11" t="s">
        <v>80</v>
      </c>
      <c r="AY441" s="188" t="s">
        <v>159</v>
      </c>
    </row>
    <row r="442" spans="2:65" s="1" customFormat="1" ht="16.5" customHeight="1">
      <c r="B442" s="170"/>
      <c r="C442" s="171" t="s">
        <v>688</v>
      </c>
      <c r="D442" s="171" t="s">
        <v>161</v>
      </c>
      <c r="E442" s="172" t="s">
        <v>689</v>
      </c>
      <c r="F442" s="173" t="s">
        <v>690</v>
      </c>
      <c r="G442" s="174" t="s">
        <v>425</v>
      </c>
      <c r="H442" s="175">
        <v>8</v>
      </c>
      <c r="I442" s="176"/>
      <c r="J442" s="177">
        <f>ROUND(I442*H442,2)</f>
        <v>0</v>
      </c>
      <c r="K442" s="173" t="s">
        <v>165</v>
      </c>
      <c r="L442" s="41"/>
      <c r="M442" s="178" t="s">
        <v>5</v>
      </c>
      <c r="N442" s="179" t="s">
        <v>44</v>
      </c>
      <c r="O442" s="42"/>
      <c r="P442" s="180">
        <f>O442*H442</f>
        <v>0</v>
      </c>
      <c r="Q442" s="180">
        <v>1.4499999999999999E-3</v>
      </c>
      <c r="R442" s="180">
        <f>Q442*H442</f>
        <v>1.1599999999999999E-2</v>
      </c>
      <c r="S442" s="180">
        <v>0</v>
      </c>
      <c r="T442" s="181">
        <f>S442*H442</f>
        <v>0</v>
      </c>
      <c r="AR442" s="24" t="s">
        <v>256</v>
      </c>
      <c r="AT442" s="24" t="s">
        <v>161</v>
      </c>
      <c r="AU442" s="24" t="s">
        <v>89</v>
      </c>
      <c r="AY442" s="24" t="s">
        <v>159</v>
      </c>
      <c r="BE442" s="182">
        <f>IF(N442="základní",J442,0)</f>
        <v>0</v>
      </c>
      <c r="BF442" s="182">
        <f>IF(N442="snížená",J442,0)</f>
        <v>0</v>
      </c>
      <c r="BG442" s="182">
        <f>IF(N442="zákl. přenesená",J442,0)</f>
        <v>0</v>
      </c>
      <c r="BH442" s="182">
        <f>IF(N442="sníž. přenesená",J442,0)</f>
        <v>0</v>
      </c>
      <c r="BI442" s="182">
        <f>IF(N442="nulová",J442,0)</f>
        <v>0</v>
      </c>
      <c r="BJ442" s="24" t="s">
        <v>89</v>
      </c>
      <c r="BK442" s="182">
        <f>ROUND(I442*H442,2)</f>
        <v>0</v>
      </c>
      <c r="BL442" s="24" t="s">
        <v>256</v>
      </c>
      <c r="BM442" s="24" t="s">
        <v>691</v>
      </c>
    </row>
    <row r="443" spans="2:65" s="1" customFormat="1" ht="67.5">
      <c r="B443" s="41"/>
      <c r="D443" s="183" t="s">
        <v>168</v>
      </c>
      <c r="F443" s="184" t="s">
        <v>662</v>
      </c>
      <c r="I443" s="185"/>
      <c r="L443" s="41"/>
      <c r="M443" s="186"/>
      <c r="N443" s="42"/>
      <c r="O443" s="42"/>
      <c r="P443" s="42"/>
      <c r="Q443" s="42"/>
      <c r="R443" s="42"/>
      <c r="S443" s="42"/>
      <c r="T443" s="70"/>
      <c r="AT443" s="24" t="s">
        <v>168</v>
      </c>
      <c r="AU443" s="24" t="s">
        <v>89</v>
      </c>
    </row>
    <row r="444" spans="2:65" s="11" customFormat="1">
      <c r="B444" s="187"/>
      <c r="D444" s="183" t="s">
        <v>170</v>
      </c>
      <c r="E444" s="188" t="s">
        <v>5</v>
      </c>
      <c r="F444" s="189" t="s">
        <v>692</v>
      </c>
      <c r="H444" s="190">
        <v>8</v>
      </c>
      <c r="I444" s="191"/>
      <c r="L444" s="187"/>
      <c r="M444" s="192"/>
      <c r="N444" s="193"/>
      <c r="O444" s="193"/>
      <c r="P444" s="193"/>
      <c r="Q444" s="193"/>
      <c r="R444" s="193"/>
      <c r="S444" s="193"/>
      <c r="T444" s="194"/>
      <c r="AT444" s="188" t="s">
        <v>170</v>
      </c>
      <c r="AU444" s="188" t="s">
        <v>89</v>
      </c>
      <c r="AV444" s="11" t="s">
        <v>89</v>
      </c>
      <c r="AW444" s="11" t="s">
        <v>35</v>
      </c>
      <c r="AX444" s="11" t="s">
        <v>80</v>
      </c>
      <c r="AY444" s="188" t="s">
        <v>159</v>
      </c>
    </row>
    <row r="445" spans="2:65" s="1" customFormat="1" ht="25.5" customHeight="1">
      <c r="B445" s="170"/>
      <c r="C445" s="171" t="s">
        <v>693</v>
      </c>
      <c r="D445" s="171" t="s">
        <v>161</v>
      </c>
      <c r="E445" s="172" t="s">
        <v>694</v>
      </c>
      <c r="F445" s="173" t="s">
        <v>695</v>
      </c>
      <c r="G445" s="174" t="s">
        <v>247</v>
      </c>
      <c r="H445" s="175">
        <v>12</v>
      </c>
      <c r="I445" s="176"/>
      <c r="J445" s="177">
        <f>ROUND(I445*H445,2)</f>
        <v>0</v>
      </c>
      <c r="K445" s="173" t="s">
        <v>165</v>
      </c>
      <c r="L445" s="41"/>
      <c r="M445" s="178" t="s">
        <v>5</v>
      </c>
      <c r="N445" s="179" t="s">
        <v>44</v>
      </c>
      <c r="O445" s="42"/>
      <c r="P445" s="180">
        <f>O445*H445</f>
        <v>0</v>
      </c>
      <c r="Q445" s="180">
        <v>0</v>
      </c>
      <c r="R445" s="180">
        <f>Q445*H445</f>
        <v>0</v>
      </c>
      <c r="S445" s="180">
        <v>0</v>
      </c>
      <c r="T445" s="181">
        <f>S445*H445</f>
        <v>0</v>
      </c>
      <c r="AR445" s="24" t="s">
        <v>256</v>
      </c>
      <c r="AT445" s="24" t="s">
        <v>161</v>
      </c>
      <c r="AU445" s="24" t="s">
        <v>89</v>
      </c>
      <c r="AY445" s="24" t="s">
        <v>159</v>
      </c>
      <c r="BE445" s="182">
        <f>IF(N445="základní",J445,0)</f>
        <v>0</v>
      </c>
      <c r="BF445" s="182">
        <f>IF(N445="snížená",J445,0)</f>
        <v>0</v>
      </c>
      <c r="BG445" s="182">
        <f>IF(N445="zákl. přenesená",J445,0)</f>
        <v>0</v>
      </c>
      <c r="BH445" s="182">
        <f>IF(N445="sníž. přenesená",J445,0)</f>
        <v>0</v>
      </c>
      <c r="BI445" s="182">
        <f>IF(N445="nulová",J445,0)</f>
        <v>0</v>
      </c>
      <c r="BJ445" s="24" t="s">
        <v>89</v>
      </c>
      <c r="BK445" s="182">
        <f>ROUND(I445*H445,2)</f>
        <v>0</v>
      </c>
      <c r="BL445" s="24" t="s">
        <v>256</v>
      </c>
      <c r="BM445" s="24" t="s">
        <v>696</v>
      </c>
    </row>
    <row r="446" spans="2:65" s="1" customFormat="1" ht="54">
      <c r="B446" s="41"/>
      <c r="D446" s="183" t="s">
        <v>168</v>
      </c>
      <c r="F446" s="184" t="s">
        <v>697</v>
      </c>
      <c r="I446" s="185"/>
      <c r="L446" s="41"/>
      <c r="M446" s="186"/>
      <c r="N446" s="42"/>
      <c r="O446" s="42"/>
      <c r="P446" s="42"/>
      <c r="Q446" s="42"/>
      <c r="R446" s="42"/>
      <c r="S446" s="42"/>
      <c r="T446" s="70"/>
      <c r="AT446" s="24" t="s">
        <v>168</v>
      </c>
      <c r="AU446" s="24" t="s">
        <v>89</v>
      </c>
    </row>
    <row r="447" spans="2:65" s="11" customFormat="1">
      <c r="B447" s="187"/>
      <c r="D447" s="183" t="s">
        <v>170</v>
      </c>
      <c r="E447" s="188" t="s">
        <v>5</v>
      </c>
      <c r="F447" s="189" t="s">
        <v>698</v>
      </c>
      <c r="H447" s="190">
        <v>12</v>
      </c>
      <c r="I447" s="191"/>
      <c r="L447" s="187"/>
      <c r="M447" s="192"/>
      <c r="N447" s="193"/>
      <c r="O447" s="193"/>
      <c r="P447" s="193"/>
      <c r="Q447" s="193"/>
      <c r="R447" s="193"/>
      <c r="S447" s="193"/>
      <c r="T447" s="194"/>
      <c r="AT447" s="188" t="s">
        <v>170</v>
      </c>
      <c r="AU447" s="188" t="s">
        <v>89</v>
      </c>
      <c r="AV447" s="11" t="s">
        <v>89</v>
      </c>
      <c r="AW447" s="11" t="s">
        <v>35</v>
      </c>
      <c r="AX447" s="11" t="s">
        <v>80</v>
      </c>
      <c r="AY447" s="188" t="s">
        <v>159</v>
      </c>
    </row>
    <row r="448" spans="2:65" s="1" customFormat="1" ht="25.5" customHeight="1">
      <c r="B448" s="170"/>
      <c r="C448" s="171" t="s">
        <v>699</v>
      </c>
      <c r="D448" s="171" t="s">
        <v>161</v>
      </c>
      <c r="E448" s="172" t="s">
        <v>700</v>
      </c>
      <c r="F448" s="173" t="s">
        <v>701</v>
      </c>
      <c r="G448" s="174" t="s">
        <v>247</v>
      </c>
      <c r="H448" s="175">
        <v>2</v>
      </c>
      <c r="I448" s="176"/>
      <c r="J448" s="177">
        <f>ROUND(I448*H448,2)</f>
        <v>0</v>
      </c>
      <c r="K448" s="173" t="s">
        <v>165</v>
      </c>
      <c r="L448" s="41"/>
      <c r="M448" s="178" t="s">
        <v>5</v>
      </c>
      <c r="N448" s="179" t="s">
        <v>44</v>
      </c>
      <c r="O448" s="42"/>
      <c r="P448" s="180">
        <f>O448*H448</f>
        <v>0</v>
      </c>
      <c r="Q448" s="180">
        <v>0</v>
      </c>
      <c r="R448" s="180">
        <f>Q448*H448</f>
        <v>0</v>
      </c>
      <c r="S448" s="180">
        <v>0</v>
      </c>
      <c r="T448" s="181">
        <f>S448*H448</f>
        <v>0</v>
      </c>
      <c r="AR448" s="24" t="s">
        <v>256</v>
      </c>
      <c r="AT448" s="24" t="s">
        <v>161</v>
      </c>
      <c r="AU448" s="24" t="s">
        <v>89</v>
      </c>
      <c r="AY448" s="24" t="s">
        <v>159</v>
      </c>
      <c r="BE448" s="182">
        <f>IF(N448="základní",J448,0)</f>
        <v>0</v>
      </c>
      <c r="BF448" s="182">
        <f>IF(N448="snížená",J448,0)</f>
        <v>0</v>
      </c>
      <c r="BG448" s="182">
        <f>IF(N448="zákl. přenesená",J448,0)</f>
        <v>0</v>
      </c>
      <c r="BH448" s="182">
        <f>IF(N448="sníž. přenesená",J448,0)</f>
        <v>0</v>
      </c>
      <c r="BI448" s="182">
        <f>IF(N448="nulová",J448,0)</f>
        <v>0</v>
      </c>
      <c r="BJ448" s="24" t="s">
        <v>89</v>
      </c>
      <c r="BK448" s="182">
        <f>ROUND(I448*H448,2)</f>
        <v>0</v>
      </c>
      <c r="BL448" s="24" t="s">
        <v>256</v>
      </c>
      <c r="BM448" s="24" t="s">
        <v>702</v>
      </c>
    </row>
    <row r="449" spans="2:65" s="1" customFormat="1" ht="54">
      <c r="B449" s="41"/>
      <c r="D449" s="183" t="s">
        <v>168</v>
      </c>
      <c r="F449" s="184" t="s">
        <v>697</v>
      </c>
      <c r="I449" s="185"/>
      <c r="L449" s="41"/>
      <c r="M449" s="186"/>
      <c r="N449" s="42"/>
      <c r="O449" s="42"/>
      <c r="P449" s="42"/>
      <c r="Q449" s="42"/>
      <c r="R449" s="42"/>
      <c r="S449" s="42"/>
      <c r="T449" s="70"/>
      <c r="AT449" s="24" t="s">
        <v>168</v>
      </c>
      <c r="AU449" s="24" t="s">
        <v>89</v>
      </c>
    </row>
    <row r="450" spans="2:65" s="11" customFormat="1">
      <c r="B450" s="187"/>
      <c r="D450" s="183" t="s">
        <v>170</v>
      </c>
      <c r="E450" s="188" t="s">
        <v>5</v>
      </c>
      <c r="F450" s="189" t="s">
        <v>89</v>
      </c>
      <c r="H450" s="190">
        <v>2</v>
      </c>
      <c r="I450" s="191"/>
      <c r="L450" s="187"/>
      <c r="M450" s="192"/>
      <c r="N450" s="193"/>
      <c r="O450" s="193"/>
      <c r="P450" s="193"/>
      <c r="Q450" s="193"/>
      <c r="R450" s="193"/>
      <c r="S450" s="193"/>
      <c r="T450" s="194"/>
      <c r="AT450" s="188" t="s">
        <v>170</v>
      </c>
      <c r="AU450" s="188" t="s">
        <v>89</v>
      </c>
      <c r="AV450" s="11" t="s">
        <v>89</v>
      </c>
      <c r="AW450" s="11" t="s">
        <v>35</v>
      </c>
      <c r="AX450" s="11" t="s">
        <v>80</v>
      </c>
      <c r="AY450" s="188" t="s">
        <v>159</v>
      </c>
    </row>
    <row r="451" spans="2:65" s="1" customFormat="1" ht="25.5" customHeight="1">
      <c r="B451" s="170"/>
      <c r="C451" s="171" t="s">
        <v>703</v>
      </c>
      <c r="D451" s="171" t="s">
        <v>161</v>
      </c>
      <c r="E451" s="172" t="s">
        <v>704</v>
      </c>
      <c r="F451" s="173" t="s">
        <v>705</v>
      </c>
      <c r="G451" s="174" t="s">
        <v>247</v>
      </c>
      <c r="H451" s="175">
        <v>2</v>
      </c>
      <c r="I451" s="176"/>
      <c r="J451" s="177">
        <f>ROUND(I451*H451,2)</f>
        <v>0</v>
      </c>
      <c r="K451" s="173" t="s">
        <v>165</v>
      </c>
      <c r="L451" s="41"/>
      <c r="M451" s="178" t="s">
        <v>5</v>
      </c>
      <c r="N451" s="179" t="s">
        <v>44</v>
      </c>
      <c r="O451" s="42"/>
      <c r="P451" s="180">
        <f>O451*H451</f>
        <v>0</v>
      </c>
      <c r="Q451" s="180">
        <v>3.4000000000000002E-4</v>
      </c>
      <c r="R451" s="180">
        <f>Q451*H451</f>
        <v>6.8000000000000005E-4</v>
      </c>
      <c r="S451" s="180">
        <v>0</v>
      </c>
      <c r="T451" s="181">
        <f>S451*H451</f>
        <v>0</v>
      </c>
      <c r="AR451" s="24" t="s">
        <v>256</v>
      </c>
      <c r="AT451" s="24" t="s">
        <v>161</v>
      </c>
      <c r="AU451" s="24" t="s">
        <v>89</v>
      </c>
      <c r="AY451" s="24" t="s">
        <v>159</v>
      </c>
      <c r="BE451" s="182">
        <f>IF(N451="základní",J451,0)</f>
        <v>0</v>
      </c>
      <c r="BF451" s="182">
        <f>IF(N451="snížená",J451,0)</f>
        <v>0</v>
      </c>
      <c r="BG451" s="182">
        <f>IF(N451="zákl. přenesená",J451,0)</f>
        <v>0</v>
      </c>
      <c r="BH451" s="182">
        <f>IF(N451="sníž. přenesená",J451,0)</f>
        <v>0</v>
      </c>
      <c r="BI451" s="182">
        <f>IF(N451="nulová",J451,0)</f>
        <v>0</v>
      </c>
      <c r="BJ451" s="24" t="s">
        <v>89</v>
      </c>
      <c r="BK451" s="182">
        <f>ROUND(I451*H451,2)</f>
        <v>0</v>
      </c>
      <c r="BL451" s="24" t="s">
        <v>256</v>
      </c>
      <c r="BM451" s="24" t="s">
        <v>706</v>
      </c>
    </row>
    <row r="452" spans="2:65" s="11" customFormat="1">
      <c r="B452" s="187"/>
      <c r="D452" s="183" t="s">
        <v>170</v>
      </c>
      <c r="E452" s="188" t="s">
        <v>5</v>
      </c>
      <c r="F452" s="189" t="s">
        <v>89</v>
      </c>
      <c r="H452" s="190">
        <v>2</v>
      </c>
      <c r="I452" s="191"/>
      <c r="L452" s="187"/>
      <c r="M452" s="192"/>
      <c r="N452" s="193"/>
      <c r="O452" s="193"/>
      <c r="P452" s="193"/>
      <c r="Q452" s="193"/>
      <c r="R452" s="193"/>
      <c r="S452" s="193"/>
      <c r="T452" s="194"/>
      <c r="AT452" s="188" t="s">
        <v>170</v>
      </c>
      <c r="AU452" s="188" t="s">
        <v>89</v>
      </c>
      <c r="AV452" s="11" t="s">
        <v>89</v>
      </c>
      <c r="AW452" s="11" t="s">
        <v>35</v>
      </c>
      <c r="AX452" s="11" t="s">
        <v>80</v>
      </c>
      <c r="AY452" s="188" t="s">
        <v>159</v>
      </c>
    </row>
    <row r="453" spans="2:65" s="1" customFormat="1" ht="16.5" customHeight="1">
      <c r="B453" s="170"/>
      <c r="C453" s="171" t="s">
        <v>707</v>
      </c>
      <c r="D453" s="171" t="s">
        <v>161</v>
      </c>
      <c r="E453" s="172" t="s">
        <v>708</v>
      </c>
      <c r="F453" s="173" t="s">
        <v>709</v>
      </c>
      <c r="G453" s="174" t="s">
        <v>247</v>
      </c>
      <c r="H453" s="175">
        <v>2</v>
      </c>
      <c r="I453" s="176"/>
      <c r="J453" s="177">
        <f>ROUND(I453*H453,2)</f>
        <v>0</v>
      </c>
      <c r="K453" s="173" t="s">
        <v>165</v>
      </c>
      <c r="L453" s="41"/>
      <c r="M453" s="178" t="s">
        <v>5</v>
      </c>
      <c r="N453" s="179" t="s">
        <v>44</v>
      </c>
      <c r="O453" s="42"/>
      <c r="P453" s="180">
        <f>O453*H453</f>
        <v>0</v>
      </c>
      <c r="Q453" s="180">
        <v>2.9E-4</v>
      </c>
      <c r="R453" s="180">
        <f>Q453*H453</f>
        <v>5.8E-4</v>
      </c>
      <c r="S453" s="180">
        <v>0</v>
      </c>
      <c r="T453" s="181">
        <f>S453*H453</f>
        <v>0</v>
      </c>
      <c r="AR453" s="24" t="s">
        <v>256</v>
      </c>
      <c r="AT453" s="24" t="s">
        <v>161</v>
      </c>
      <c r="AU453" s="24" t="s">
        <v>89</v>
      </c>
      <c r="AY453" s="24" t="s">
        <v>159</v>
      </c>
      <c r="BE453" s="182">
        <f>IF(N453="základní",J453,0)</f>
        <v>0</v>
      </c>
      <c r="BF453" s="182">
        <f>IF(N453="snížená",J453,0)</f>
        <v>0</v>
      </c>
      <c r="BG453" s="182">
        <f>IF(N453="zákl. přenesená",J453,0)</f>
        <v>0</v>
      </c>
      <c r="BH453" s="182">
        <f>IF(N453="sníž. přenesená",J453,0)</f>
        <v>0</v>
      </c>
      <c r="BI453" s="182">
        <f>IF(N453="nulová",J453,0)</f>
        <v>0</v>
      </c>
      <c r="BJ453" s="24" t="s">
        <v>89</v>
      </c>
      <c r="BK453" s="182">
        <f>ROUND(I453*H453,2)</f>
        <v>0</v>
      </c>
      <c r="BL453" s="24" t="s">
        <v>256</v>
      </c>
      <c r="BM453" s="24" t="s">
        <v>710</v>
      </c>
    </row>
    <row r="454" spans="2:65" s="1" customFormat="1" ht="16.5" customHeight="1">
      <c r="B454" s="170"/>
      <c r="C454" s="171" t="s">
        <v>711</v>
      </c>
      <c r="D454" s="171" t="s">
        <v>161</v>
      </c>
      <c r="E454" s="172" t="s">
        <v>712</v>
      </c>
      <c r="F454" s="173" t="s">
        <v>713</v>
      </c>
      <c r="G454" s="174" t="s">
        <v>247</v>
      </c>
      <c r="H454" s="175">
        <v>1</v>
      </c>
      <c r="I454" s="176"/>
      <c r="J454" s="177">
        <f>ROUND(I454*H454,2)</f>
        <v>0</v>
      </c>
      <c r="K454" s="173" t="s">
        <v>165</v>
      </c>
      <c r="L454" s="41"/>
      <c r="M454" s="178" t="s">
        <v>5</v>
      </c>
      <c r="N454" s="179" t="s">
        <v>44</v>
      </c>
      <c r="O454" s="42"/>
      <c r="P454" s="180">
        <f>O454*H454</f>
        <v>0</v>
      </c>
      <c r="Q454" s="180">
        <v>6.0000000000000002E-5</v>
      </c>
      <c r="R454" s="180">
        <f>Q454*H454</f>
        <v>6.0000000000000002E-5</v>
      </c>
      <c r="S454" s="180">
        <v>0</v>
      </c>
      <c r="T454" s="181">
        <f>S454*H454</f>
        <v>0</v>
      </c>
      <c r="AR454" s="24" t="s">
        <v>256</v>
      </c>
      <c r="AT454" s="24" t="s">
        <v>161</v>
      </c>
      <c r="AU454" s="24" t="s">
        <v>89</v>
      </c>
      <c r="AY454" s="24" t="s">
        <v>159</v>
      </c>
      <c r="BE454" s="182">
        <f>IF(N454="základní",J454,0)</f>
        <v>0</v>
      </c>
      <c r="BF454" s="182">
        <f>IF(N454="snížená",J454,0)</f>
        <v>0</v>
      </c>
      <c r="BG454" s="182">
        <f>IF(N454="zákl. přenesená",J454,0)</f>
        <v>0</v>
      </c>
      <c r="BH454" s="182">
        <f>IF(N454="sníž. přenesená",J454,0)</f>
        <v>0</v>
      </c>
      <c r="BI454" s="182">
        <f>IF(N454="nulová",J454,0)</f>
        <v>0</v>
      </c>
      <c r="BJ454" s="24" t="s">
        <v>89</v>
      </c>
      <c r="BK454" s="182">
        <f>ROUND(I454*H454,2)</f>
        <v>0</v>
      </c>
      <c r="BL454" s="24" t="s">
        <v>256</v>
      </c>
      <c r="BM454" s="24" t="s">
        <v>714</v>
      </c>
    </row>
    <row r="455" spans="2:65" s="1" customFormat="1" ht="16.5" customHeight="1">
      <c r="B455" s="170"/>
      <c r="C455" s="171" t="s">
        <v>715</v>
      </c>
      <c r="D455" s="171" t="s">
        <v>161</v>
      </c>
      <c r="E455" s="172" t="s">
        <v>716</v>
      </c>
      <c r="F455" s="173" t="s">
        <v>717</v>
      </c>
      <c r="G455" s="174" t="s">
        <v>425</v>
      </c>
      <c r="H455" s="175">
        <v>60.2</v>
      </c>
      <c r="I455" s="176"/>
      <c r="J455" s="177">
        <f>ROUND(I455*H455,2)</f>
        <v>0</v>
      </c>
      <c r="K455" s="173" t="s">
        <v>165</v>
      </c>
      <c r="L455" s="41"/>
      <c r="M455" s="178" t="s">
        <v>5</v>
      </c>
      <c r="N455" s="179" t="s">
        <v>44</v>
      </c>
      <c r="O455" s="42"/>
      <c r="P455" s="180">
        <f>O455*H455</f>
        <v>0</v>
      </c>
      <c r="Q455" s="180">
        <v>0</v>
      </c>
      <c r="R455" s="180">
        <f>Q455*H455</f>
        <v>0</v>
      </c>
      <c r="S455" s="180">
        <v>0</v>
      </c>
      <c r="T455" s="181">
        <f>S455*H455</f>
        <v>0</v>
      </c>
      <c r="AR455" s="24" t="s">
        <v>256</v>
      </c>
      <c r="AT455" s="24" t="s">
        <v>161</v>
      </c>
      <c r="AU455" s="24" t="s">
        <v>89</v>
      </c>
      <c r="AY455" s="24" t="s">
        <v>159</v>
      </c>
      <c r="BE455" s="182">
        <f>IF(N455="základní",J455,0)</f>
        <v>0</v>
      </c>
      <c r="BF455" s="182">
        <f>IF(N455="snížená",J455,0)</f>
        <v>0</v>
      </c>
      <c r="BG455" s="182">
        <f>IF(N455="zákl. přenesená",J455,0)</f>
        <v>0</v>
      </c>
      <c r="BH455" s="182">
        <f>IF(N455="sníž. přenesená",J455,0)</f>
        <v>0</v>
      </c>
      <c r="BI455" s="182">
        <f>IF(N455="nulová",J455,0)</f>
        <v>0</v>
      </c>
      <c r="BJ455" s="24" t="s">
        <v>89</v>
      </c>
      <c r="BK455" s="182">
        <f>ROUND(I455*H455,2)</f>
        <v>0</v>
      </c>
      <c r="BL455" s="24" t="s">
        <v>256</v>
      </c>
      <c r="BM455" s="24" t="s">
        <v>718</v>
      </c>
    </row>
    <row r="456" spans="2:65" s="1" customFormat="1" ht="27">
      <c r="B456" s="41"/>
      <c r="D456" s="183" t="s">
        <v>168</v>
      </c>
      <c r="F456" s="184" t="s">
        <v>719</v>
      </c>
      <c r="I456" s="185"/>
      <c r="L456" s="41"/>
      <c r="M456" s="186"/>
      <c r="N456" s="42"/>
      <c r="O456" s="42"/>
      <c r="P456" s="42"/>
      <c r="Q456" s="42"/>
      <c r="R456" s="42"/>
      <c r="S456" s="42"/>
      <c r="T456" s="70"/>
      <c r="AT456" s="24" t="s">
        <v>168</v>
      </c>
      <c r="AU456" s="24" t="s">
        <v>89</v>
      </c>
    </row>
    <row r="457" spans="2:65" s="11" customFormat="1">
      <c r="B457" s="187"/>
      <c r="D457" s="183" t="s">
        <v>170</v>
      </c>
      <c r="E457" s="188" t="s">
        <v>5</v>
      </c>
      <c r="F457" s="189" t="s">
        <v>720</v>
      </c>
      <c r="H457" s="190">
        <v>60.2</v>
      </c>
      <c r="I457" s="191"/>
      <c r="L457" s="187"/>
      <c r="M457" s="192"/>
      <c r="N457" s="193"/>
      <c r="O457" s="193"/>
      <c r="P457" s="193"/>
      <c r="Q457" s="193"/>
      <c r="R457" s="193"/>
      <c r="S457" s="193"/>
      <c r="T457" s="194"/>
      <c r="AT457" s="188" t="s">
        <v>170</v>
      </c>
      <c r="AU457" s="188" t="s">
        <v>89</v>
      </c>
      <c r="AV457" s="11" t="s">
        <v>89</v>
      </c>
      <c r="AW457" s="11" t="s">
        <v>35</v>
      </c>
      <c r="AX457" s="11" t="s">
        <v>80</v>
      </c>
      <c r="AY457" s="188" t="s">
        <v>159</v>
      </c>
    </row>
    <row r="458" spans="2:65" s="1" customFormat="1" ht="16.5" customHeight="1">
      <c r="B458" s="170"/>
      <c r="C458" s="171" t="s">
        <v>721</v>
      </c>
      <c r="D458" s="171" t="s">
        <v>161</v>
      </c>
      <c r="E458" s="172" t="s">
        <v>722</v>
      </c>
      <c r="F458" s="173" t="s">
        <v>723</v>
      </c>
      <c r="G458" s="174" t="s">
        <v>425</v>
      </c>
      <c r="H458" s="175">
        <v>6</v>
      </c>
      <c r="I458" s="176"/>
      <c r="J458" s="177">
        <f>ROUND(I458*H458,2)</f>
        <v>0</v>
      </c>
      <c r="K458" s="173" t="s">
        <v>165</v>
      </c>
      <c r="L458" s="41"/>
      <c r="M458" s="178" t="s">
        <v>5</v>
      </c>
      <c r="N458" s="179" t="s">
        <v>44</v>
      </c>
      <c r="O458" s="42"/>
      <c r="P458" s="180">
        <f>O458*H458</f>
        <v>0</v>
      </c>
      <c r="Q458" s="180">
        <v>0</v>
      </c>
      <c r="R458" s="180">
        <f>Q458*H458</f>
        <v>0</v>
      </c>
      <c r="S458" s="180">
        <v>0</v>
      </c>
      <c r="T458" s="181">
        <f>S458*H458</f>
        <v>0</v>
      </c>
      <c r="AR458" s="24" t="s">
        <v>256</v>
      </c>
      <c r="AT458" s="24" t="s">
        <v>161</v>
      </c>
      <c r="AU458" s="24" t="s">
        <v>89</v>
      </c>
      <c r="AY458" s="24" t="s">
        <v>159</v>
      </c>
      <c r="BE458" s="182">
        <f>IF(N458="základní",J458,0)</f>
        <v>0</v>
      </c>
      <c r="BF458" s="182">
        <f>IF(N458="snížená",J458,0)</f>
        <v>0</v>
      </c>
      <c r="BG458" s="182">
        <f>IF(N458="zákl. přenesená",J458,0)</f>
        <v>0</v>
      </c>
      <c r="BH458" s="182">
        <f>IF(N458="sníž. přenesená",J458,0)</f>
        <v>0</v>
      </c>
      <c r="BI458" s="182">
        <f>IF(N458="nulová",J458,0)</f>
        <v>0</v>
      </c>
      <c r="BJ458" s="24" t="s">
        <v>89</v>
      </c>
      <c r="BK458" s="182">
        <f>ROUND(I458*H458,2)</f>
        <v>0</v>
      </c>
      <c r="BL458" s="24" t="s">
        <v>256</v>
      </c>
      <c r="BM458" s="24" t="s">
        <v>724</v>
      </c>
    </row>
    <row r="459" spans="2:65" s="1" customFormat="1" ht="27">
      <c r="B459" s="41"/>
      <c r="D459" s="183" t="s">
        <v>168</v>
      </c>
      <c r="F459" s="184" t="s">
        <v>719</v>
      </c>
      <c r="I459" s="185"/>
      <c r="L459" s="41"/>
      <c r="M459" s="186"/>
      <c r="N459" s="42"/>
      <c r="O459" s="42"/>
      <c r="P459" s="42"/>
      <c r="Q459" s="42"/>
      <c r="R459" s="42"/>
      <c r="S459" s="42"/>
      <c r="T459" s="70"/>
      <c r="AT459" s="24" t="s">
        <v>168</v>
      </c>
      <c r="AU459" s="24" t="s">
        <v>89</v>
      </c>
    </row>
    <row r="460" spans="2:65" s="11" customFormat="1">
      <c r="B460" s="187"/>
      <c r="D460" s="183" t="s">
        <v>170</v>
      </c>
      <c r="E460" s="188" t="s">
        <v>5</v>
      </c>
      <c r="F460" s="189" t="s">
        <v>190</v>
      </c>
      <c r="H460" s="190">
        <v>6</v>
      </c>
      <c r="I460" s="191"/>
      <c r="L460" s="187"/>
      <c r="M460" s="192"/>
      <c r="N460" s="193"/>
      <c r="O460" s="193"/>
      <c r="P460" s="193"/>
      <c r="Q460" s="193"/>
      <c r="R460" s="193"/>
      <c r="S460" s="193"/>
      <c r="T460" s="194"/>
      <c r="AT460" s="188" t="s">
        <v>170</v>
      </c>
      <c r="AU460" s="188" t="s">
        <v>89</v>
      </c>
      <c r="AV460" s="11" t="s">
        <v>89</v>
      </c>
      <c r="AW460" s="11" t="s">
        <v>35</v>
      </c>
      <c r="AX460" s="11" t="s">
        <v>80</v>
      </c>
      <c r="AY460" s="188" t="s">
        <v>159</v>
      </c>
    </row>
    <row r="461" spans="2:65" s="1" customFormat="1" ht="38.25" customHeight="1">
      <c r="B461" s="170"/>
      <c r="C461" s="171" t="s">
        <v>725</v>
      </c>
      <c r="D461" s="171" t="s">
        <v>161</v>
      </c>
      <c r="E461" s="172" t="s">
        <v>726</v>
      </c>
      <c r="F461" s="173" t="s">
        <v>727</v>
      </c>
      <c r="G461" s="174" t="s">
        <v>634</v>
      </c>
      <c r="H461" s="228"/>
      <c r="I461" s="176"/>
      <c r="J461" s="177">
        <f>ROUND(I461*H461,2)</f>
        <v>0</v>
      </c>
      <c r="K461" s="173" t="s">
        <v>165</v>
      </c>
      <c r="L461" s="41"/>
      <c r="M461" s="178" t="s">
        <v>5</v>
      </c>
      <c r="N461" s="179" t="s">
        <v>44</v>
      </c>
      <c r="O461" s="42"/>
      <c r="P461" s="180">
        <f>O461*H461</f>
        <v>0</v>
      </c>
      <c r="Q461" s="180">
        <v>0</v>
      </c>
      <c r="R461" s="180">
        <f>Q461*H461</f>
        <v>0</v>
      </c>
      <c r="S461" s="180">
        <v>0</v>
      </c>
      <c r="T461" s="181">
        <f>S461*H461</f>
        <v>0</v>
      </c>
      <c r="AR461" s="24" t="s">
        <v>256</v>
      </c>
      <c r="AT461" s="24" t="s">
        <v>161</v>
      </c>
      <c r="AU461" s="24" t="s">
        <v>89</v>
      </c>
      <c r="AY461" s="24" t="s">
        <v>159</v>
      </c>
      <c r="BE461" s="182">
        <f>IF(N461="základní",J461,0)</f>
        <v>0</v>
      </c>
      <c r="BF461" s="182">
        <f>IF(N461="snížená",J461,0)</f>
        <v>0</v>
      </c>
      <c r="BG461" s="182">
        <f>IF(N461="zákl. přenesená",J461,0)</f>
        <v>0</v>
      </c>
      <c r="BH461" s="182">
        <f>IF(N461="sníž. přenesená",J461,0)</f>
        <v>0</v>
      </c>
      <c r="BI461" s="182">
        <f>IF(N461="nulová",J461,0)</f>
        <v>0</v>
      </c>
      <c r="BJ461" s="24" t="s">
        <v>89</v>
      </c>
      <c r="BK461" s="182">
        <f>ROUND(I461*H461,2)</f>
        <v>0</v>
      </c>
      <c r="BL461" s="24" t="s">
        <v>256</v>
      </c>
      <c r="BM461" s="24" t="s">
        <v>728</v>
      </c>
    </row>
    <row r="462" spans="2:65" s="1" customFormat="1" ht="121.5">
      <c r="B462" s="41"/>
      <c r="D462" s="183" t="s">
        <v>168</v>
      </c>
      <c r="F462" s="184" t="s">
        <v>636</v>
      </c>
      <c r="I462" s="185"/>
      <c r="L462" s="41"/>
      <c r="M462" s="186"/>
      <c r="N462" s="42"/>
      <c r="O462" s="42"/>
      <c r="P462" s="42"/>
      <c r="Q462" s="42"/>
      <c r="R462" s="42"/>
      <c r="S462" s="42"/>
      <c r="T462" s="70"/>
      <c r="AT462" s="24" t="s">
        <v>168</v>
      </c>
      <c r="AU462" s="24" t="s">
        <v>89</v>
      </c>
    </row>
    <row r="463" spans="2:65" s="10" customFormat="1" ht="29.85" customHeight="1">
      <c r="B463" s="157"/>
      <c r="D463" s="158" t="s">
        <v>71</v>
      </c>
      <c r="E463" s="168" t="s">
        <v>729</v>
      </c>
      <c r="F463" s="168" t="s">
        <v>730</v>
      </c>
      <c r="I463" s="160"/>
      <c r="J463" s="169">
        <f>BK463</f>
        <v>0</v>
      </c>
      <c r="L463" s="157"/>
      <c r="M463" s="162"/>
      <c r="N463" s="163"/>
      <c r="O463" s="163"/>
      <c r="P463" s="164">
        <f>SUM(P464:P516)</f>
        <v>0</v>
      </c>
      <c r="Q463" s="163"/>
      <c r="R463" s="164">
        <f>SUM(R464:R516)</f>
        <v>9.5329999999999998E-2</v>
      </c>
      <c r="S463" s="163"/>
      <c r="T463" s="165">
        <f>SUM(T464:T516)</f>
        <v>0</v>
      </c>
      <c r="AR463" s="158" t="s">
        <v>89</v>
      </c>
      <c r="AT463" s="166" t="s">
        <v>71</v>
      </c>
      <c r="AU463" s="166" t="s">
        <v>80</v>
      </c>
      <c r="AY463" s="158" t="s">
        <v>159</v>
      </c>
      <c r="BK463" s="167">
        <f>SUM(BK464:BK516)</f>
        <v>0</v>
      </c>
    </row>
    <row r="464" spans="2:65" s="1" customFormat="1" ht="25.5" customHeight="1">
      <c r="B464" s="170"/>
      <c r="C464" s="171" t="s">
        <v>731</v>
      </c>
      <c r="D464" s="171" t="s">
        <v>161</v>
      </c>
      <c r="E464" s="172" t="s">
        <v>732</v>
      </c>
      <c r="F464" s="173" t="s">
        <v>733</v>
      </c>
      <c r="G464" s="174" t="s">
        <v>425</v>
      </c>
      <c r="H464" s="175">
        <v>37</v>
      </c>
      <c r="I464" s="176"/>
      <c r="J464" s="177">
        <f>ROUND(I464*H464,2)</f>
        <v>0</v>
      </c>
      <c r="K464" s="173" t="s">
        <v>165</v>
      </c>
      <c r="L464" s="41"/>
      <c r="M464" s="178" t="s">
        <v>5</v>
      </c>
      <c r="N464" s="179" t="s">
        <v>44</v>
      </c>
      <c r="O464" s="42"/>
      <c r="P464" s="180">
        <f>O464*H464</f>
        <v>0</v>
      </c>
      <c r="Q464" s="180">
        <v>1.2999999999999999E-4</v>
      </c>
      <c r="R464" s="180">
        <f>Q464*H464</f>
        <v>4.8099999999999992E-3</v>
      </c>
      <c r="S464" s="180">
        <v>0</v>
      </c>
      <c r="T464" s="181">
        <f>S464*H464</f>
        <v>0</v>
      </c>
      <c r="AR464" s="24" t="s">
        <v>256</v>
      </c>
      <c r="AT464" s="24" t="s">
        <v>161</v>
      </c>
      <c r="AU464" s="24" t="s">
        <v>89</v>
      </c>
      <c r="AY464" s="24" t="s">
        <v>159</v>
      </c>
      <c r="BE464" s="182">
        <f>IF(N464="základní",J464,0)</f>
        <v>0</v>
      </c>
      <c r="BF464" s="182">
        <f>IF(N464="snížená",J464,0)</f>
        <v>0</v>
      </c>
      <c r="BG464" s="182">
        <f>IF(N464="zákl. přenesená",J464,0)</f>
        <v>0</v>
      </c>
      <c r="BH464" s="182">
        <f>IF(N464="sníž. přenesená",J464,0)</f>
        <v>0</v>
      </c>
      <c r="BI464" s="182">
        <f>IF(N464="nulová",J464,0)</f>
        <v>0</v>
      </c>
      <c r="BJ464" s="24" t="s">
        <v>89</v>
      </c>
      <c r="BK464" s="182">
        <f>ROUND(I464*H464,2)</f>
        <v>0</v>
      </c>
      <c r="BL464" s="24" t="s">
        <v>256</v>
      </c>
      <c r="BM464" s="24" t="s">
        <v>734</v>
      </c>
    </row>
    <row r="465" spans="2:65" s="1" customFormat="1" ht="27">
      <c r="B465" s="41"/>
      <c r="D465" s="183" t="s">
        <v>168</v>
      </c>
      <c r="F465" s="184" t="s">
        <v>735</v>
      </c>
      <c r="I465" s="185"/>
      <c r="L465" s="41"/>
      <c r="M465" s="186"/>
      <c r="N465" s="42"/>
      <c r="O465" s="42"/>
      <c r="P465" s="42"/>
      <c r="Q465" s="42"/>
      <c r="R465" s="42"/>
      <c r="S465" s="42"/>
      <c r="T465" s="70"/>
      <c r="AT465" s="24" t="s">
        <v>168</v>
      </c>
      <c r="AU465" s="24" t="s">
        <v>89</v>
      </c>
    </row>
    <row r="466" spans="2:65" s="11" customFormat="1">
      <c r="B466" s="187"/>
      <c r="D466" s="183" t="s">
        <v>170</v>
      </c>
      <c r="E466" s="188" t="s">
        <v>5</v>
      </c>
      <c r="F466" s="189" t="s">
        <v>736</v>
      </c>
      <c r="H466" s="190">
        <v>23</v>
      </c>
      <c r="I466" s="191"/>
      <c r="L466" s="187"/>
      <c r="M466" s="192"/>
      <c r="N466" s="193"/>
      <c r="O466" s="193"/>
      <c r="P466" s="193"/>
      <c r="Q466" s="193"/>
      <c r="R466" s="193"/>
      <c r="S466" s="193"/>
      <c r="T466" s="194"/>
      <c r="AT466" s="188" t="s">
        <v>170</v>
      </c>
      <c r="AU466" s="188" t="s">
        <v>89</v>
      </c>
      <c r="AV466" s="11" t="s">
        <v>89</v>
      </c>
      <c r="AW466" s="11" t="s">
        <v>35</v>
      </c>
      <c r="AX466" s="11" t="s">
        <v>72</v>
      </c>
      <c r="AY466" s="188" t="s">
        <v>159</v>
      </c>
    </row>
    <row r="467" spans="2:65" s="11" customFormat="1">
      <c r="B467" s="187"/>
      <c r="D467" s="183" t="s">
        <v>170</v>
      </c>
      <c r="E467" s="188" t="s">
        <v>5</v>
      </c>
      <c r="F467" s="189" t="s">
        <v>737</v>
      </c>
      <c r="H467" s="190">
        <v>14</v>
      </c>
      <c r="I467" s="191"/>
      <c r="L467" s="187"/>
      <c r="M467" s="192"/>
      <c r="N467" s="193"/>
      <c r="O467" s="193"/>
      <c r="P467" s="193"/>
      <c r="Q467" s="193"/>
      <c r="R467" s="193"/>
      <c r="S467" s="193"/>
      <c r="T467" s="194"/>
      <c r="AT467" s="188" t="s">
        <v>170</v>
      </c>
      <c r="AU467" s="188" t="s">
        <v>89</v>
      </c>
      <c r="AV467" s="11" t="s">
        <v>89</v>
      </c>
      <c r="AW467" s="11" t="s">
        <v>35</v>
      </c>
      <c r="AX467" s="11" t="s">
        <v>72</v>
      </c>
      <c r="AY467" s="188" t="s">
        <v>159</v>
      </c>
    </row>
    <row r="468" spans="2:65" s="12" customFormat="1">
      <c r="B468" s="195"/>
      <c r="D468" s="183" t="s">
        <v>170</v>
      </c>
      <c r="E468" s="196" t="s">
        <v>5</v>
      </c>
      <c r="F468" s="197" t="s">
        <v>173</v>
      </c>
      <c r="H468" s="198">
        <v>37</v>
      </c>
      <c r="I468" s="199"/>
      <c r="L468" s="195"/>
      <c r="M468" s="200"/>
      <c r="N468" s="201"/>
      <c r="O468" s="201"/>
      <c r="P468" s="201"/>
      <c r="Q468" s="201"/>
      <c r="R468" s="201"/>
      <c r="S468" s="201"/>
      <c r="T468" s="202"/>
      <c r="AT468" s="196" t="s">
        <v>170</v>
      </c>
      <c r="AU468" s="196" t="s">
        <v>89</v>
      </c>
      <c r="AV468" s="12" t="s">
        <v>166</v>
      </c>
      <c r="AW468" s="12" t="s">
        <v>35</v>
      </c>
      <c r="AX468" s="12" t="s">
        <v>80</v>
      </c>
      <c r="AY468" s="196" t="s">
        <v>159</v>
      </c>
    </row>
    <row r="469" spans="2:65" s="1" customFormat="1" ht="25.5" customHeight="1">
      <c r="B469" s="170"/>
      <c r="C469" s="171" t="s">
        <v>738</v>
      </c>
      <c r="D469" s="171" t="s">
        <v>161</v>
      </c>
      <c r="E469" s="172" t="s">
        <v>739</v>
      </c>
      <c r="F469" s="173" t="s">
        <v>740</v>
      </c>
      <c r="G469" s="174" t="s">
        <v>425</v>
      </c>
      <c r="H469" s="175">
        <v>18</v>
      </c>
      <c r="I469" s="176"/>
      <c r="J469" s="177">
        <f>ROUND(I469*H469,2)</f>
        <v>0</v>
      </c>
      <c r="K469" s="173" t="s">
        <v>165</v>
      </c>
      <c r="L469" s="41"/>
      <c r="M469" s="178" t="s">
        <v>5</v>
      </c>
      <c r="N469" s="179" t="s">
        <v>44</v>
      </c>
      <c r="O469" s="42"/>
      <c r="P469" s="180">
        <f>O469*H469</f>
        <v>0</v>
      </c>
      <c r="Q469" s="180">
        <v>1.8000000000000001E-4</v>
      </c>
      <c r="R469" s="180">
        <f>Q469*H469</f>
        <v>3.2400000000000003E-3</v>
      </c>
      <c r="S469" s="180">
        <v>0</v>
      </c>
      <c r="T469" s="181">
        <f>S469*H469</f>
        <v>0</v>
      </c>
      <c r="AR469" s="24" t="s">
        <v>256</v>
      </c>
      <c r="AT469" s="24" t="s">
        <v>161</v>
      </c>
      <c r="AU469" s="24" t="s">
        <v>89</v>
      </c>
      <c r="AY469" s="24" t="s">
        <v>159</v>
      </c>
      <c r="BE469" s="182">
        <f>IF(N469="základní",J469,0)</f>
        <v>0</v>
      </c>
      <c r="BF469" s="182">
        <f>IF(N469="snížená",J469,0)</f>
        <v>0</v>
      </c>
      <c r="BG469" s="182">
        <f>IF(N469="zákl. přenesená",J469,0)</f>
        <v>0</v>
      </c>
      <c r="BH469" s="182">
        <f>IF(N469="sníž. přenesená",J469,0)</f>
        <v>0</v>
      </c>
      <c r="BI469" s="182">
        <f>IF(N469="nulová",J469,0)</f>
        <v>0</v>
      </c>
      <c r="BJ469" s="24" t="s">
        <v>89</v>
      </c>
      <c r="BK469" s="182">
        <f>ROUND(I469*H469,2)</f>
        <v>0</v>
      </c>
      <c r="BL469" s="24" t="s">
        <v>256</v>
      </c>
      <c r="BM469" s="24" t="s">
        <v>741</v>
      </c>
    </row>
    <row r="470" spans="2:65" s="1" customFormat="1" ht="27">
      <c r="B470" s="41"/>
      <c r="D470" s="183" t="s">
        <v>168</v>
      </c>
      <c r="F470" s="184" t="s">
        <v>735</v>
      </c>
      <c r="I470" s="185"/>
      <c r="L470" s="41"/>
      <c r="M470" s="186"/>
      <c r="N470" s="42"/>
      <c r="O470" s="42"/>
      <c r="P470" s="42"/>
      <c r="Q470" s="42"/>
      <c r="R470" s="42"/>
      <c r="S470" s="42"/>
      <c r="T470" s="70"/>
      <c r="AT470" s="24" t="s">
        <v>168</v>
      </c>
      <c r="AU470" s="24" t="s">
        <v>89</v>
      </c>
    </row>
    <row r="471" spans="2:65" s="11" customFormat="1">
      <c r="B471" s="187"/>
      <c r="D471" s="183" t="s">
        <v>170</v>
      </c>
      <c r="E471" s="188" t="s">
        <v>5</v>
      </c>
      <c r="F471" s="189" t="s">
        <v>742</v>
      </c>
      <c r="H471" s="190">
        <v>8</v>
      </c>
      <c r="I471" s="191"/>
      <c r="L471" s="187"/>
      <c r="M471" s="192"/>
      <c r="N471" s="193"/>
      <c r="O471" s="193"/>
      <c r="P471" s="193"/>
      <c r="Q471" s="193"/>
      <c r="R471" s="193"/>
      <c r="S471" s="193"/>
      <c r="T471" s="194"/>
      <c r="AT471" s="188" t="s">
        <v>170</v>
      </c>
      <c r="AU471" s="188" t="s">
        <v>89</v>
      </c>
      <c r="AV471" s="11" t="s">
        <v>89</v>
      </c>
      <c r="AW471" s="11" t="s">
        <v>35</v>
      </c>
      <c r="AX471" s="11" t="s">
        <v>72</v>
      </c>
      <c r="AY471" s="188" t="s">
        <v>159</v>
      </c>
    </row>
    <row r="472" spans="2:65" s="11" customFormat="1">
      <c r="B472" s="187"/>
      <c r="D472" s="183" t="s">
        <v>170</v>
      </c>
      <c r="E472" s="188" t="s">
        <v>5</v>
      </c>
      <c r="F472" s="189" t="s">
        <v>743</v>
      </c>
      <c r="H472" s="190">
        <v>10</v>
      </c>
      <c r="I472" s="191"/>
      <c r="L472" s="187"/>
      <c r="M472" s="192"/>
      <c r="N472" s="193"/>
      <c r="O472" s="193"/>
      <c r="P472" s="193"/>
      <c r="Q472" s="193"/>
      <c r="R472" s="193"/>
      <c r="S472" s="193"/>
      <c r="T472" s="194"/>
      <c r="AT472" s="188" t="s">
        <v>170</v>
      </c>
      <c r="AU472" s="188" t="s">
        <v>89</v>
      </c>
      <c r="AV472" s="11" t="s">
        <v>89</v>
      </c>
      <c r="AW472" s="11" t="s">
        <v>35</v>
      </c>
      <c r="AX472" s="11" t="s">
        <v>72</v>
      </c>
      <c r="AY472" s="188" t="s">
        <v>159</v>
      </c>
    </row>
    <row r="473" spans="2:65" s="12" customFormat="1">
      <c r="B473" s="195"/>
      <c r="D473" s="183" t="s">
        <v>170</v>
      </c>
      <c r="E473" s="196" t="s">
        <v>5</v>
      </c>
      <c r="F473" s="197" t="s">
        <v>173</v>
      </c>
      <c r="H473" s="198">
        <v>18</v>
      </c>
      <c r="I473" s="199"/>
      <c r="L473" s="195"/>
      <c r="M473" s="200"/>
      <c r="N473" s="201"/>
      <c r="O473" s="201"/>
      <c r="P473" s="201"/>
      <c r="Q473" s="201"/>
      <c r="R473" s="201"/>
      <c r="S473" s="201"/>
      <c r="T473" s="202"/>
      <c r="AT473" s="196" t="s">
        <v>170</v>
      </c>
      <c r="AU473" s="196" t="s">
        <v>89</v>
      </c>
      <c r="AV473" s="12" t="s">
        <v>166</v>
      </c>
      <c r="AW473" s="12" t="s">
        <v>35</v>
      </c>
      <c r="AX473" s="12" t="s">
        <v>80</v>
      </c>
      <c r="AY473" s="196" t="s">
        <v>159</v>
      </c>
    </row>
    <row r="474" spans="2:65" s="1" customFormat="1" ht="25.5" customHeight="1">
      <c r="B474" s="170"/>
      <c r="C474" s="171" t="s">
        <v>744</v>
      </c>
      <c r="D474" s="171" t="s">
        <v>161</v>
      </c>
      <c r="E474" s="172" t="s">
        <v>745</v>
      </c>
      <c r="F474" s="173" t="s">
        <v>746</v>
      </c>
      <c r="G474" s="174" t="s">
        <v>425</v>
      </c>
      <c r="H474" s="175">
        <v>65</v>
      </c>
      <c r="I474" s="176"/>
      <c r="J474" s="177">
        <f>ROUND(I474*H474,2)</f>
        <v>0</v>
      </c>
      <c r="K474" s="173" t="s">
        <v>165</v>
      </c>
      <c r="L474" s="41"/>
      <c r="M474" s="178" t="s">
        <v>5</v>
      </c>
      <c r="N474" s="179" t="s">
        <v>44</v>
      </c>
      <c r="O474" s="42"/>
      <c r="P474" s="180">
        <f>O474*H474</f>
        <v>0</v>
      </c>
      <c r="Q474" s="180">
        <v>2.7999999999999998E-4</v>
      </c>
      <c r="R474" s="180">
        <f>Q474*H474</f>
        <v>1.8199999999999997E-2</v>
      </c>
      <c r="S474" s="180">
        <v>0</v>
      </c>
      <c r="T474" s="181">
        <f>S474*H474</f>
        <v>0</v>
      </c>
      <c r="AR474" s="24" t="s">
        <v>256</v>
      </c>
      <c r="AT474" s="24" t="s">
        <v>161</v>
      </c>
      <c r="AU474" s="24" t="s">
        <v>89</v>
      </c>
      <c r="AY474" s="24" t="s">
        <v>159</v>
      </c>
      <c r="BE474" s="182">
        <f>IF(N474="základní",J474,0)</f>
        <v>0</v>
      </c>
      <c r="BF474" s="182">
        <f>IF(N474="snížená",J474,0)</f>
        <v>0</v>
      </c>
      <c r="BG474" s="182">
        <f>IF(N474="zákl. přenesená",J474,0)</f>
        <v>0</v>
      </c>
      <c r="BH474" s="182">
        <f>IF(N474="sníž. přenesená",J474,0)</f>
        <v>0</v>
      </c>
      <c r="BI474" s="182">
        <f>IF(N474="nulová",J474,0)</f>
        <v>0</v>
      </c>
      <c r="BJ474" s="24" t="s">
        <v>89</v>
      </c>
      <c r="BK474" s="182">
        <f>ROUND(I474*H474,2)</f>
        <v>0</v>
      </c>
      <c r="BL474" s="24" t="s">
        <v>256</v>
      </c>
      <c r="BM474" s="24" t="s">
        <v>747</v>
      </c>
    </row>
    <row r="475" spans="2:65" s="1" customFormat="1" ht="27">
      <c r="B475" s="41"/>
      <c r="D475" s="183" t="s">
        <v>168</v>
      </c>
      <c r="F475" s="184" t="s">
        <v>735</v>
      </c>
      <c r="I475" s="185"/>
      <c r="L475" s="41"/>
      <c r="M475" s="186"/>
      <c r="N475" s="42"/>
      <c r="O475" s="42"/>
      <c r="P475" s="42"/>
      <c r="Q475" s="42"/>
      <c r="R475" s="42"/>
      <c r="S475" s="42"/>
      <c r="T475" s="70"/>
      <c r="AT475" s="24" t="s">
        <v>168</v>
      </c>
      <c r="AU475" s="24" t="s">
        <v>89</v>
      </c>
    </row>
    <row r="476" spans="2:65" s="11" customFormat="1">
      <c r="B476" s="187"/>
      <c r="D476" s="183" t="s">
        <v>170</v>
      </c>
      <c r="E476" s="188" t="s">
        <v>5</v>
      </c>
      <c r="F476" s="189" t="s">
        <v>748</v>
      </c>
      <c r="H476" s="190">
        <v>65</v>
      </c>
      <c r="I476" s="191"/>
      <c r="L476" s="187"/>
      <c r="M476" s="192"/>
      <c r="N476" s="193"/>
      <c r="O476" s="193"/>
      <c r="P476" s="193"/>
      <c r="Q476" s="193"/>
      <c r="R476" s="193"/>
      <c r="S476" s="193"/>
      <c r="T476" s="194"/>
      <c r="AT476" s="188" t="s">
        <v>170</v>
      </c>
      <c r="AU476" s="188" t="s">
        <v>89</v>
      </c>
      <c r="AV476" s="11" t="s">
        <v>89</v>
      </c>
      <c r="AW476" s="11" t="s">
        <v>35</v>
      </c>
      <c r="AX476" s="11" t="s">
        <v>80</v>
      </c>
      <c r="AY476" s="188" t="s">
        <v>159</v>
      </c>
    </row>
    <row r="477" spans="2:65" s="1" customFormat="1" ht="25.5" customHeight="1">
      <c r="B477" s="170"/>
      <c r="C477" s="171" t="s">
        <v>749</v>
      </c>
      <c r="D477" s="171" t="s">
        <v>161</v>
      </c>
      <c r="E477" s="172" t="s">
        <v>750</v>
      </c>
      <c r="F477" s="173" t="s">
        <v>751</v>
      </c>
      <c r="G477" s="174" t="s">
        <v>425</v>
      </c>
      <c r="H477" s="175">
        <v>8</v>
      </c>
      <c r="I477" s="176"/>
      <c r="J477" s="177">
        <f>ROUND(I477*H477,2)</f>
        <v>0</v>
      </c>
      <c r="K477" s="173" t="s">
        <v>165</v>
      </c>
      <c r="L477" s="41"/>
      <c r="M477" s="178" t="s">
        <v>5</v>
      </c>
      <c r="N477" s="179" t="s">
        <v>44</v>
      </c>
      <c r="O477" s="42"/>
      <c r="P477" s="180">
        <f>O477*H477</f>
        <v>0</v>
      </c>
      <c r="Q477" s="180">
        <v>6.8000000000000005E-4</v>
      </c>
      <c r="R477" s="180">
        <f>Q477*H477</f>
        <v>5.4400000000000004E-3</v>
      </c>
      <c r="S477" s="180">
        <v>0</v>
      </c>
      <c r="T477" s="181">
        <f>S477*H477</f>
        <v>0</v>
      </c>
      <c r="AR477" s="24" t="s">
        <v>256</v>
      </c>
      <c r="AT477" s="24" t="s">
        <v>161</v>
      </c>
      <c r="AU477" s="24" t="s">
        <v>89</v>
      </c>
      <c r="AY477" s="24" t="s">
        <v>159</v>
      </c>
      <c r="BE477" s="182">
        <f>IF(N477="základní",J477,0)</f>
        <v>0</v>
      </c>
      <c r="BF477" s="182">
        <f>IF(N477="snížená",J477,0)</f>
        <v>0</v>
      </c>
      <c r="BG477" s="182">
        <f>IF(N477="zákl. přenesená",J477,0)</f>
        <v>0</v>
      </c>
      <c r="BH477" s="182">
        <f>IF(N477="sníž. přenesená",J477,0)</f>
        <v>0</v>
      </c>
      <c r="BI477" s="182">
        <f>IF(N477="nulová",J477,0)</f>
        <v>0</v>
      </c>
      <c r="BJ477" s="24" t="s">
        <v>89</v>
      </c>
      <c r="BK477" s="182">
        <f>ROUND(I477*H477,2)</f>
        <v>0</v>
      </c>
      <c r="BL477" s="24" t="s">
        <v>256</v>
      </c>
      <c r="BM477" s="24" t="s">
        <v>752</v>
      </c>
    </row>
    <row r="478" spans="2:65" s="1" customFormat="1" ht="27">
      <c r="B478" s="41"/>
      <c r="D478" s="183" t="s">
        <v>168</v>
      </c>
      <c r="F478" s="184" t="s">
        <v>735</v>
      </c>
      <c r="I478" s="185"/>
      <c r="L478" s="41"/>
      <c r="M478" s="186"/>
      <c r="N478" s="42"/>
      <c r="O478" s="42"/>
      <c r="P478" s="42"/>
      <c r="Q478" s="42"/>
      <c r="R478" s="42"/>
      <c r="S478" s="42"/>
      <c r="T478" s="70"/>
      <c r="AT478" s="24" t="s">
        <v>168</v>
      </c>
      <c r="AU478" s="24" t="s">
        <v>89</v>
      </c>
    </row>
    <row r="479" spans="2:65" s="11" customFormat="1">
      <c r="B479" s="187"/>
      <c r="D479" s="183" t="s">
        <v>170</v>
      </c>
      <c r="E479" s="188" t="s">
        <v>5</v>
      </c>
      <c r="F479" s="189" t="s">
        <v>753</v>
      </c>
      <c r="H479" s="190">
        <v>8</v>
      </c>
      <c r="I479" s="191"/>
      <c r="L479" s="187"/>
      <c r="M479" s="192"/>
      <c r="N479" s="193"/>
      <c r="O479" s="193"/>
      <c r="P479" s="193"/>
      <c r="Q479" s="193"/>
      <c r="R479" s="193"/>
      <c r="S479" s="193"/>
      <c r="T479" s="194"/>
      <c r="AT479" s="188" t="s">
        <v>170</v>
      </c>
      <c r="AU479" s="188" t="s">
        <v>89</v>
      </c>
      <c r="AV479" s="11" t="s">
        <v>89</v>
      </c>
      <c r="AW479" s="11" t="s">
        <v>35</v>
      </c>
      <c r="AX479" s="11" t="s">
        <v>80</v>
      </c>
      <c r="AY479" s="188" t="s">
        <v>159</v>
      </c>
    </row>
    <row r="480" spans="2:65" s="1" customFormat="1" ht="38.25" customHeight="1">
      <c r="B480" s="170"/>
      <c r="C480" s="171" t="s">
        <v>754</v>
      </c>
      <c r="D480" s="171" t="s">
        <v>161</v>
      </c>
      <c r="E480" s="172" t="s">
        <v>755</v>
      </c>
      <c r="F480" s="173" t="s">
        <v>756</v>
      </c>
      <c r="G480" s="174" t="s">
        <v>425</v>
      </c>
      <c r="H480" s="175">
        <v>52</v>
      </c>
      <c r="I480" s="176"/>
      <c r="J480" s="177">
        <f>ROUND(I480*H480,2)</f>
        <v>0</v>
      </c>
      <c r="K480" s="173" t="s">
        <v>165</v>
      </c>
      <c r="L480" s="41"/>
      <c r="M480" s="178" t="s">
        <v>5</v>
      </c>
      <c r="N480" s="179" t="s">
        <v>44</v>
      </c>
      <c r="O480" s="42"/>
      <c r="P480" s="180">
        <f>O480*H480</f>
        <v>0</v>
      </c>
      <c r="Q480" s="180">
        <v>6.9999999999999994E-5</v>
      </c>
      <c r="R480" s="180">
        <f>Q480*H480</f>
        <v>3.6399999999999996E-3</v>
      </c>
      <c r="S480" s="180">
        <v>0</v>
      </c>
      <c r="T480" s="181">
        <f>S480*H480</f>
        <v>0</v>
      </c>
      <c r="AR480" s="24" t="s">
        <v>256</v>
      </c>
      <c r="AT480" s="24" t="s">
        <v>161</v>
      </c>
      <c r="AU480" s="24" t="s">
        <v>89</v>
      </c>
      <c r="AY480" s="24" t="s">
        <v>159</v>
      </c>
      <c r="BE480" s="182">
        <f>IF(N480="základní",J480,0)</f>
        <v>0</v>
      </c>
      <c r="BF480" s="182">
        <f>IF(N480="snížená",J480,0)</f>
        <v>0</v>
      </c>
      <c r="BG480" s="182">
        <f>IF(N480="zákl. přenesená",J480,0)</f>
        <v>0</v>
      </c>
      <c r="BH480" s="182">
        <f>IF(N480="sníž. přenesená",J480,0)</f>
        <v>0</v>
      </c>
      <c r="BI480" s="182">
        <f>IF(N480="nulová",J480,0)</f>
        <v>0</v>
      </c>
      <c r="BJ480" s="24" t="s">
        <v>89</v>
      </c>
      <c r="BK480" s="182">
        <f>ROUND(I480*H480,2)</f>
        <v>0</v>
      </c>
      <c r="BL480" s="24" t="s">
        <v>256</v>
      </c>
      <c r="BM480" s="24" t="s">
        <v>757</v>
      </c>
    </row>
    <row r="481" spans="2:65" s="1" customFormat="1" ht="27">
      <c r="B481" s="41"/>
      <c r="D481" s="183" t="s">
        <v>168</v>
      </c>
      <c r="F481" s="184" t="s">
        <v>758</v>
      </c>
      <c r="I481" s="185"/>
      <c r="L481" s="41"/>
      <c r="M481" s="186"/>
      <c r="N481" s="42"/>
      <c r="O481" s="42"/>
      <c r="P481" s="42"/>
      <c r="Q481" s="42"/>
      <c r="R481" s="42"/>
      <c r="S481" s="42"/>
      <c r="T481" s="70"/>
      <c r="AT481" s="24" t="s">
        <v>168</v>
      </c>
      <c r="AU481" s="24" t="s">
        <v>89</v>
      </c>
    </row>
    <row r="482" spans="2:65" s="11" customFormat="1">
      <c r="B482" s="187"/>
      <c r="D482" s="183" t="s">
        <v>170</v>
      </c>
      <c r="E482" s="188" t="s">
        <v>5</v>
      </c>
      <c r="F482" s="189" t="s">
        <v>759</v>
      </c>
      <c r="H482" s="190">
        <v>52</v>
      </c>
      <c r="I482" s="191"/>
      <c r="L482" s="187"/>
      <c r="M482" s="192"/>
      <c r="N482" s="193"/>
      <c r="O482" s="193"/>
      <c r="P482" s="193"/>
      <c r="Q482" s="193"/>
      <c r="R482" s="193"/>
      <c r="S482" s="193"/>
      <c r="T482" s="194"/>
      <c r="AT482" s="188" t="s">
        <v>170</v>
      </c>
      <c r="AU482" s="188" t="s">
        <v>89</v>
      </c>
      <c r="AV482" s="11" t="s">
        <v>89</v>
      </c>
      <c r="AW482" s="11" t="s">
        <v>35</v>
      </c>
      <c r="AX482" s="11" t="s">
        <v>80</v>
      </c>
      <c r="AY482" s="188" t="s">
        <v>159</v>
      </c>
    </row>
    <row r="483" spans="2:65" s="1" customFormat="1" ht="38.25" customHeight="1">
      <c r="B483" s="170"/>
      <c r="C483" s="171" t="s">
        <v>760</v>
      </c>
      <c r="D483" s="171" t="s">
        <v>161</v>
      </c>
      <c r="E483" s="172" t="s">
        <v>761</v>
      </c>
      <c r="F483" s="173" t="s">
        <v>762</v>
      </c>
      <c r="G483" s="174" t="s">
        <v>425</v>
      </c>
      <c r="H483" s="175">
        <v>73</v>
      </c>
      <c r="I483" s="176"/>
      <c r="J483" s="177">
        <f>ROUND(I483*H483,2)</f>
        <v>0</v>
      </c>
      <c r="K483" s="173" t="s">
        <v>165</v>
      </c>
      <c r="L483" s="41"/>
      <c r="M483" s="178" t="s">
        <v>5</v>
      </c>
      <c r="N483" s="179" t="s">
        <v>44</v>
      </c>
      <c r="O483" s="42"/>
      <c r="P483" s="180">
        <f>O483*H483</f>
        <v>0</v>
      </c>
      <c r="Q483" s="180">
        <v>9.0000000000000006E-5</v>
      </c>
      <c r="R483" s="180">
        <f>Q483*H483</f>
        <v>6.5700000000000003E-3</v>
      </c>
      <c r="S483" s="180">
        <v>0</v>
      </c>
      <c r="T483" s="181">
        <f>S483*H483</f>
        <v>0</v>
      </c>
      <c r="AR483" s="24" t="s">
        <v>256</v>
      </c>
      <c r="AT483" s="24" t="s">
        <v>161</v>
      </c>
      <c r="AU483" s="24" t="s">
        <v>89</v>
      </c>
      <c r="AY483" s="24" t="s">
        <v>159</v>
      </c>
      <c r="BE483" s="182">
        <f>IF(N483="základní",J483,0)</f>
        <v>0</v>
      </c>
      <c r="BF483" s="182">
        <f>IF(N483="snížená",J483,0)</f>
        <v>0</v>
      </c>
      <c r="BG483" s="182">
        <f>IF(N483="zákl. přenesená",J483,0)</f>
        <v>0</v>
      </c>
      <c r="BH483" s="182">
        <f>IF(N483="sníž. přenesená",J483,0)</f>
        <v>0</v>
      </c>
      <c r="BI483" s="182">
        <f>IF(N483="nulová",J483,0)</f>
        <v>0</v>
      </c>
      <c r="BJ483" s="24" t="s">
        <v>89</v>
      </c>
      <c r="BK483" s="182">
        <f>ROUND(I483*H483,2)</f>
        <v>0</v>
      </c>
      <c r="BL483" s="24" t="s">
        <v>256</v>
      </c>
      <c r="BM483" s="24" t="s">
        <v>763</v>
      </c>
    </row>
    <row r="484" spans="2:65" s="1" customFormat="1" ht="27">
      <c r="B484" s="41"/>
      <c r="D484" s="183" t="s">
        <v>168</v>
      </c>
      <c r="F484" s="184" t="s">
        <v>758</v>
      </c>
      <c r="I484" s="185"/>
      <c r="L484" s="41"/>
      <c r="M484" s="186"/>
      <c r="N484" s="42"/>
      <c r="O484" s="42"/>
      <c r="P484" s="42"/>
      <c r="Q484" s="42"/>
      <c r="R484" s="42"/>
      <c r="S484" s="42"/>
      <c r="T484" s="70"/>
      <c r="AT484" s="24" t="s">
        <v>168</v>
      </c>
      <c r="AU484" s="24" t="s">
        <v>89</v>
      </c>
    </row>
    <row r="485" spans="2:65" s="11" customFormat="1">
      <c r="B485" s="187"/>
      <c r="D485" s="183" t="s">
        <v>170</v>
      </c>
      <c r="E485" s="188" t="s">
        <v>5</v>
      </c>
      <c r="F485" s="189" t="s">
        <v>764</v>
      </c>
      <c r="H485" s="190">
        <v>73</v>
      </c>
      <c r="I485" s="191"/>
      <c r="L485" s="187"/>
      <c r="M485" s="192"/>
      <c r="N485" s="193"/>
      <c r="O485" s="193"/>
      <c r="P485" s="193"/>
      <c r="Q485" s="193"/>
      <c r="R485" s="193"/>
      <c r="S485" s="193"/>
      <c r="T485" s="194"/>
      <c r="AT485" s="188" t="s">
        <v>170</v>
      </c>
      <c r="AU485" s="188" t="s">
        <v>89</v>
      </c>
      <c r="AV485" s="11" t="s">
        <v>89</v>
      </c>
      <c r="AW485" s="11" t="s">
        <v>35</v>
      </c>
      <c r="AX485" s="11" t="s">
        <v>80</v>
      </c>
      <c r="AY485" s="188" t="s">
        <v>159</v>
      </c>
    </row>
    <row r="486" spans="2:65" s="1" customFormat="1" ht="16.5" customHeight="1">
      <c r="B486" s="170"/>
      <c r="C486" s="171" t="s">
        <v>765</v>
      </c>
      <c r="D486" s="171" t="s">
        <v>161</v>
      </c>
      <c r="E486" s="172" t="s">
        <v>766</v>
      </c>
      <c r="F486" s="173" t="s">
        <v>767</v>
      </c>
      <c r="G486" s="174" t="s">
        <v>247</v>
      </c>
      <c r="H486" s="175">
        <v>20</v>
      </c>
      <c r="I486" s="176"/>
      <c r="J486" s="177">
        <f>ROUND(I486*H486,2)</f>
        <v>0</v>
      </c>
      <c r="K486" s="173" t="s">
        <v>165</v>
      </c>
      <c r="L486" s="41"/>
      <c r="M486" s="178" t="s">
        <v>5</v>
      </c>
      <c r="N486" s="179" t="s">
        <v>44</v>
      </c>
      <c r="O486" s="42"/>
      <c r="P486" s="180">
        <f>O486*H486</f>
        <v>0</v>
      </c>
      <c r="Q486" s="180">
        <v>0</v>
      </c>
      <c r="R486" s="180">
        <f>Q486*H486</f>
        <v>0</v>
      </c>
      <c r="S486" s="180">
        <v>0</v>
      </c>
      <c r="T486" s="181">
        <f>S486*H486</f>
        <v>0</v>
      </c>
      <c r="AR486" s="24" t="s">
        <v>256</v>
      </c>
      <c r="AT486" s="24" t="s">
        <v>161</v>
      </c>
      <c r="AU486" s="24" t="s">
        <v>89</v>
      </c>
      <c r="AY486" s="24" t="s">
        <v>159</v>
      </c>
      <c r="BE486" s="182">
        <f>IF(N486="základní",J486,0)</f>
        <v>0</v>
      </c>
      <c r="BF486" s="182">
        <f>IF(N486="snížená",J486,0)</f>
        <v>0</v>
      </c>
      <c r="BG486" s="182">
        <f>IF(N486="zákl. přenesená",J486,0)</f>
        <v>0</v>
      </c>
      <c r="BH486" s="182">
        <f>IF(N486="sníž. přenesená",J486,0)</f>
        <v>0</v>
      </c>
      <c r="BI486" s="182">
        <f>IF(N486="nulová",J486,0)</f>
        <v>0</v>
      </c>
      <c r="BJ486" s="24" t="s">
        <v>89</v>
      </c>
      <c r="BK486" s="182">
        <f>ROUND(I486*H486,2)</f>
        <v>0</v>
      </c>
      <c r="BL486" s="24" t="s">
        <v>256</v>
      </c>
      <c r="BM486" s="24" t="s">
        <v>768</v>
      </c>
    </row>
    <row r="487" spans="2:65" s="1" customFormat="1" ht="54">
      <c r="B487" s="41"/>
      <c r="D487" s="183" t="s">
        <v>168</v>
      </c>
      <c r="F487" s="184" t="s">
        <v>769</v>
      </c>
      <c r="I487" s="185"/>
      <c r="L487" s="41"/>
      <c r="M487" s="186"/>
      <c r="N487" s="42"/>
      <c r="O487" s="42"/>
      <c r="P487" s="42"/>
      <c r="Q487" s="42"/>
      <c r="R487" s="42"/>
      <c r="S487" s="42"/>
      <c r="T487" s="70"/>
      <c r="AT487" s="24" t="s">
        <v>168</v>
      </c>
      <c r="AU487" s="24" t="s">
        <v>89</v>
      </c>
    </row>
    <row r="488" spans="2:65" s="11" customFormat="1">
      <c r="B488" s="187"/>
      <c r="D488" s="183" t="s">
        <v>170</v>
      </c>
      <c r="E488" s="188" t="s">
        <v>5</v>
      </c>
      <c r="F488" s="189" t="s">
        <v>770</v>
      </c>
      <c r="H488" s="190">
        <v>10</v>
      </c>
      <c r="I488" s="191"/>
      <c r="L488" s="187"/>
      <c r="M488" s="192"/>
      <c r="N488" s="193"/>
      <c r="O488" s="193"/>
      <c r="P488" s="193"/>
      <c r="Q488" s="193"/>
      <c r="R488" s="193"/>
      <c r="S488" s="193"/>
      <c r="T488" s="194"/>
      <c r="AT488" s="188" t="s">
        <v>170</v>
      </c>
      <c r="AU488" s="188" t="s">
        <v>89</v>
      </c>
      <c r="AV488" s="11" t="s">
        <v>89</v>
      </c>
      <c r="AW488" s="11" t="s">
        <v>35</v>
      </c>
      <c r="AX488" s="11" t="s">
        <v>72</v>
      </c>
      <c r="AY488" s="188" t="s">
        <v>159</v>
      </c>
    </row>
    <row r="489" spans="2:65" s="11" customFormat="1">
      <c r="B489" s="187"/>
      <c r="D489" s="183" t="s">
        <v>170</v>
      </c>
      <c r="E489" s="188" t="s">
        <v>5</v>
      </c>
      <c r="F489" s="189" t="s">
        <v>771</v>
      </c>
      <c r="H489" s="190">
        <v>10</v>
      </c>
      <c r="I489" s="191"/>
      <c r="L489" s="187"/>
      <c r="M489" s="192"/>
      <c r="N489" s="193"/>
      <c r="O489" s="193"/>
      <c r="P489" s="193"/>
      <c r="Q489" s="193"/>
      <c r="R489" s="193"/>
      <c r="S489" s="193"/>
      <c r="T489" s="194"/>
      <c r="AT489" s="188" t="s">
        <v>170</v>
      </c>
      <c r="AU489" s="188" t="s">
        <v>89</v>
      </c>
      <c r="AV489" s="11" t="s">
        <v>89</v>
      </c>
      <c r="AW489" s="11" t="s">
        <v>35</v>
      </c>
      <c r="AX489" s="11" t="s">
        <v>72</v>
      </c>
      <c r="AY489" s="188" t="s">
        <v>159</v>
      </c>
    </row>
    <row r="490" spans="2:65" s="12" customFormat="1">
      <c r="B490" s="195"/>
      <c r="D490" s="183" t="s">
        <v>170</v>
      </c>
      <c r="E490" s="196" t="s">
        <v>5</v>
      </c>
      <c r="F490" s="197" t="s">
        <v>173</v>
      </c>
      <c r="H490" s="198">
        <v>20</v>
      </c>
      <c r="I490" s="199"/>
      <c r="L490" s="195"/>
      <c r="M490" s="200"/>
      <c r="N490" s="201"/>
      <c r="O490" s="201"/>
      <c r="P490" s="201"/>
      <c r="Q490" s="201"/>
      <c r="R490" s="201"/>
      <c r="S490" s="201"/>
      <c r="T490" s="202"/>
      <c r="AT490" s="196" t="s">
        <v>170</v>
      </c>
      <c r="AU490" s="196" t="s">
        <v>89</v>
      </c>
      <c r="AV490" s="12" t="s">
        <v>166</v>
      </c>
      <c r="AW490" s="12" t="s">
        <v>35</v>
      </c>
      <c r="AX490" s="12" t="s">
        <v>80</v>
      </c>
      <c r="AY490" s="196" t="s">
        <v>159</v>
      </c>
    </row>
    <row r="491" spans="2:65" s="1" customFormat="1" ht="16.5" customHeight="1">
      <c r="B491" s="170"/>
      <c r="C491" s="171" t="s">
        <v>772</v>
      </c>
      <c r="D491" s="171" t="s">
        <v>161</v>
      </c>
      <c r="E491" s="172" t="s">
        <v>773</v>
      </c>
      <c r="F491" s="173" t="s">
        <v>774</v>
      </c>
      <c r="G491" s="174" t="s">
        <v>247</v>
      </c>
      <c r="H491" s="175">
        <v>2</v>
      </c>
      <c r="I491" s="176"/>
      <c r="J491" s="177">
        <f>ROUND(I491*H491,2)</f>
        <v>0</v>
      </c>
      <c r="K491" s="173" t="s">
        <v>165</v>
      </c>
      <c r="L491" s="41"/>
      <c r="M491" s="178" t="s">
        <v>5</v>
      </c>
      <c r="N491" s="179" t="s">
        <v>44</v>
      </c>
      <c r="O491" s="42"/>
      <c r="P491" s="180">
        <f>O491*H491</f>
        <v>0</v>
      </c>
      <c r="Q491" s="180">
        <v>2.1000000000000001E-4</v>
      </c>
      <c r="R491" s="180">
        <f>Q491*H491</f>
        <v>4.2000000000000002E-4</v>
      </c>
      <c r="S491" s="180">
        <v>0</v>
      </c>
      <c r="T491" s="181">
        <f>S491*H491</f>
        <v>0</v>
      </c>
      <c r="AR491" s="24" t="s">
        <v>256</v>
      </c>
      <c r="AT491" s="24" t="s">
        <v>161</v>
      </c>
      <c r="AU491" s="24" t="s">
        <v>89</v>
      </c>
      <c r="AY491" s="24" t="s">
        <v>159</v>
      </c>
      <c r="BE491" s="182">
        <f>IF(N491="základní",J491,0)</f>
        <v>0</v>
      </c>
      <c r="BF491" s="182">
        <f>IF(N491="snížená",J491,0)</f>
        <v>0</v>
      </c>
      <c r="BG491" s="182">
        <f>IF(N491="zákl. přenesená",J491,0)</f>
        <v>0</v>
      </c>
      <c r="BH491" s="182">
        <f>IF(N491="sníž. přenesená",J491,0)</f>
        <v>0</v>
      </c>
      <c r="BI491" s="182">
        <f>IF(N491="nulová",J491,0)</f>
        <v>0</v>
      </c>
      <c r="BJ491" s="24" t="s">
        <v>89</v>
      </c>
      <c r="BK491" s="182">
        <f>ROUND(I491*H491,2)</f>
        <v>0</v>
      </c>
      <c r="BL491" s="24" t="s">
        <v>256</v>
      </c>
      <c r="BM491" s="24" t="s">
        <v>775</v>
      </c>
    </row>
    <row r="492" spans="2:65" s="1" customFormat="1" ht="40.5">
      <c r="B492" s="41"/>
      <c r="D492" s="183" t="s">
        <v>168</v>
      </c>
      <c r="F492" s="184" t="s">
        <v>776</v>
      </c>
      <c r="I492" s="185"/>
      <c r="L492" s="41"/>
      <c r="M492" s="186"/>
      <c r="N492" s="42"/>
      <c r="O492" s="42"/>
      <c r="P492" s="42"/>
      <c r="Q492" s="42"/>
      <c r="R492" s="42"/>
      <c r="S492" s="42"/>
      <c r="T492" s="70"/>
      <c r="AT492" s="24" t="s">
        <v>168</v>
      </c>
      <c r="AU492" s="24" t="s">
        <v>89</v>
      </c>
    </row>
    <row r="493" spans="2:65" s="11" customFormat="1">
      <c r="B493" s="187"/>
      <c r="D493" s="183" t="s">
        <v>170</v>
      </c>
      <c r="E493" s="188" t="s">
        <v>5</v>
      </c>
      <c r="F493" s="189" t="s">
        <v>421</v>
      </c>
      <c r="H493" s="190">
        <v>2</v>
      </c>
      <c r="I493" s="191"/>
      <c r="L493" s="187"/>
      <c r="M493" s="192"/>
      <c r="N493" s="193"/>
      <c r="O493" s="193"/>
      <c r="P493" s="193"/>
      <c r="Q493" s="193"/>
      <c r="R493" s="193"/>
      <c r="S493" s="193"/>
      <c r="T493" s="194"/>
      <c r="AT493" s="188" t="s">
        <v>170</v>
      </c>
      <c r="AU493" s="188" t="s">
        <v>89</v>
      </c>
      <c r="AV493" s="11" t="s">
        <v>89</v>
      </c>
      <c r="AW493" s="11" t="s">
        <v>35</v>
      </c>
      <c r="AX493" s="11" t="s">
        <v>80</v>
      </c>
      <c r="AY493" s="188" t="s">
        <v>159</v>
      </c>
    </row>
    <row r="494" spans="2:65" s="1" customFormat="1" ht="25.5" customHeight="1">
      <c r="B494" s="170"/>
      <c r="C494" s="171" t="s">
        <v>777</v>
      </c>
      <c r="D494" s="171" t="s">
        <v>161</v>
      </c>
      <c r="E494" s="172" t="s">
        <v>778</v>
      </c>
      <c r="F494" s="173" t="s">
        <v>779</v>
      </c>
      <c r="G494" s="174" t="s">
        <v>247</v>
      </c>
      <c r="H494" s="175">
        <v>2</v>
      </c>
      <c r="I494" s="176"/>
      <c r="J494" s="177">
        <f>ROUND(I494*H494,2)</f>
        <v>0</v>
      </c>
      <c r="K494" s="173" t="s">
        <v>165</v>
      </c>
      <c r="L494" s="41"/>
      <c r="M494" s="178" t="s">
        <v>5</v>
      </c>
      <c r="N494" s="179" t="s">
        <v>44</v>
      </c>
      <c r="O494" s="42"/>
      <c r="P494" s="180">
        <f>O494*H494</f>
        <v>0</v>
      </c>
      <c r="Q494" s="180">
        <v>3.5E-4</v>
      </c>
      <c r="R494" s="180">
        <f>Q494*H494</f>
        <v>6.9999999999999999E-4</v>
      </c>
      <c r="S494" s="180">
        <v>0</v>
      </c>
      <c r="T494" s="181">
        <f>S494*H494</f>
        <v>0</v>
      </c>
      <c r="AR494" s="24" t="s">
        <v>256</v>
      </c>
      <c r="AT494" s="24" t="s">
        <v>161</v>
      </c>
      <c r="AU494" s="24" t="s">
        <v>89</v>
      </c>
      <c r="AY494" s="24" t="s">
        <v>159</v>
      </c>
      <c r="BE494" s="182">
        <f>IF(N494="základní",J494,0)</f>
        <v>0</v>
      </c>
      <c r="BF494" s="182">
        <f>IF(N494="snížená",J494,0)</f>
        <v>0</v>
      </c>
      <c r="BG494" s="182">
        <f>IF(N494="zákl. přenesená",J494,0)</f>
        <v>0</v>
      </c>
      <c r="BH494" s="182">
        <f>IF(N494="sníž. přenesená",J494,0)</f>
        <v>0</v>
      </c>
      <c r="BI494" s="182">
        <f>IF(N494="nulová",J494,0)</f>
        <v>0</v>
      </c>
      <c r="BJ494" s="24" t="s">
        <v>89</v>
      </c>
      <c r="BK494" s="182">
        <f>ROUND(I494*H494,2)</f>
        <v>0</v>
      </c>
      <c r="BL494" s="24" t="s">
        <v>256</v>
      </c>
      <c r="BM494" s="24" t="s">
        <v>780</v>
      </c>
    </row>
    <row r="495" spans="2:65" s="11" customFormat="1">
      <c r="B495" s="187"/>
      <c r="D495" s="183" t="s">
        <v>170</v>
      </c>
      <c r="E495" s="188" t="s">
        <v>5</v>
      </c>
      <c r="F495" s="189" t="s">
        <v>421</v>
      </c>
      <c r="H495" s="190">
        <v>2</v>
      </c>
      <c r="I495" s="191"/>
      <c r="L495" s="187"/>
      <c r="M495" s="192"/>
      <c r="N495" s="193"/>
      <c r="O495" s="193"/>
      <c r="P495" s="193"/>
      <c r="Q495" s="193"/>
      <c r="R495" s="193"/>
      <c r="S495" s="193"/>
      <c r="T495" s="194"/>
      <c r="AT495" s="188" t="s">
        <v>170</v>
      </c>
      <c r="AU495" s="188" t="s">
        <v>89</v>
      </c>
      <c r="AV495" s="11" t="s">
        <v>89</v>
      </c>
      <c r="AW495" s="11" t="s">
        <v>35</v>
      </c>
      <c r="AX495" s="11" t="s">
        <v>80</v>
      </c>
      <c r="AY495" s="188" t="s">
        <v>159</v>
      </c>
    </row>
    <row r="496" spans="2:65" s="1" customFormat="1" ht="16.5" customHeight="1">
      <c r="B496" s="170"/>
      <c r="C496" s="171" t="s">
        <v>781</v>
      </c>
      <c r="D496" s="171" t="s">
        <v>161</v>
      </c>
      <c r="E496" s="172" t="s">
        <v>782</v>
      </c>
      <c r="F496" s="173" t="s">
        <v>783</v>
      </c>
      <c r="G496" s="174" t="s">
        <v>247</v>
      </c>
      <c r="H496" s="175">
        <v>2</v>
      </c>
      <c r="I496" s="176"/>
      <c r="J496" s="177">
        <f>ROUND(I496*H496,2)</f>
        <v>0</v>
      </c>
      <c r="K496" s="173" t="s">
        <v>165</v>
      </c>
      <c r="L496" s="41"/>
      <c r="M496" s="178" t="s">
        <v>5</v>
      </c>
      <c r="N496" s="179" t="s">
        <v>44</v>
      </c>
      <c r="O496" s="42"/>
      <c r="P496" s="180">
        <f>O496*H496</f>
        <v>0</v>
      </c>
      <c r="Q496" s="180">
        <v>4.0999999999999999E-4</v>
      </c>
      <c r="R496" s="180">
        <f>Q496*H496</f>
        <v>8.1999999999999998E-4</v>
      </c>
      <c r="S496" s="180">
        <v>0</v>
      </c>
      <c r="T496" s="181">
        <f>S496*H496</f>
        <v>0</v>
      </c>
      <c r="AR496" s="24" t="s">
        <v>256</v>
      </c>
      <c r="AT496" s="24" t="s">
        <v>161</v>
      </c>
      <c r="AU496" s="24" t="s">
        <v>89</v>
      </c>
      <c r="AY496" s="24" t="s">
        <v>159</v>
      </c>
      <c r="BE496" s="182">
        <f>IF(N496="základní",J496,0)</f>
        <v>0</v>
      </c>
      <c r="BF496" s="182">
        <f>IF(N496="snížená",J496,0)</f>
        <v>0</v>
      </c>
      <c r="BG496" s="182">
        <f>IF(N496="zákl. přenesená",J496,0)</f>
        <v>0</v>
      </c>
      <c r="BH496" s="182">
        <f>IF(N496="sníž. přenesená",J496,0)</f>
        <v>0</v>
      </c>
      <c r="BI496" s="182">
        <f>IF(N496="nulová",J496,0)</f>
        <v>0</v>
      </c>
      <c r="BJ496" s="24" t="s">
        <v>89</v>
      </c>
      <c r="BK496" s="182">
        <f>ROUND(I496*H496,2)</f>
        <v>0</v>
      </c>
      <c r="BL496" s="24" t="s">
        <v>256</v>
      </c>
      <c r="BM496" s="24" t="s">
        <v>784</v>
      </c>
    </row>
    <row r="497" spans="2:65" s="11" customFormat="1">
      <c r="B497" s="187"/>
      <c r="D497" s="183" t="s">
        <v>170</v>
      </c>
      <c r="E497" s="188" t="s">
        <v>5</v>
      </c>
      <c r="F497" s="189" t="s">
        <v>421</v>
      </c>
      <c r="H497" s="190">
        <v>2</v>
      </c>
      <c r="I497" s="191"/>
      <c r="L497" s="187"/>
      <c r="M497" s="192"/>
      <c r="N497" s="193"/>
      <c r="O497" s="193"/>
      <c r="P497" s="193"/>
      <c r="Q497" s="193"/>
      <c r="R497" s="193"/>
      <c r="S497" s="193"/>
      <c r="T497" s="194"/>
      <c r="AT497" s="188" t="s">
        <v>170</v>
      </c>
      <c r="AU497" s="188" t="s">
        <v>89</v>
      </c>
      <c r="AV497" s="11" t="s">
        <v>89</v>
      </c>
      <c r="AW497" s="11" t="s">
        <v>35</v>
      </c>
      <c r="AX497" s="11" t="s">
        <v>80</v>
      </c>
      <c r="AY497" s="188" t="s">
        <v>159</v>
      </c>
    </row>
    <row r="498" spans="2:65" s="1" customFormat="1" ht="16.5" customHeight="1">
      <c r="B498" s="170"/>
      <c r="C498" s="171" t="s">
        <v>785</v>
      </c>
      <c r="D498" s="171" t="s">
        <v>161</v>
      </c>
      <c r="E498" s="172" t="s">
        <v>786</v>
      </c>
      <c r="F498" s="173" t="s">
        <v>787</v>
      </c>
      <c r="G498" s="174" t="s">
        <v>247</v>
      </c>
      <c r="H498" s="175">
        <v>7</v>
      </c>
      <c r="I498" s="176"/>
      <c r="J498" s="177">
        <f>ROUND(I498*H498,2)</f>
        <v>0</v>
      </c>
      <c r="K498" s="173" t="s">
        <v>165</v>
      </c>
      <c r="L498" s="41"/>
      <c r="M498" s="178" t="s">
        <v>5</v>
      </c>
      <c r="N498" s="179" t="s">
        <v>44</v>
      </c>
      <c r="O498" s="42"/>
      <c r="P498" s="180">
        <f>O498*H498</f>
        <v>0</v>
      </c>
      <c r="Q498" s="180">
        <v>9.7000000000000005E-4</v>
      </c>
      <c r="R498" s="180">
        <f>Q498*H498</f>
        <v>6.79E-3</v>
      </c>
      <c r="S498" s="180">
        <v>0</v>
      </c>
      <c r="T498" s="181">
        <f>S498*H498</f>
        <v>0</v>
      </c>
      <c r="AR498" s="24" t="s">
        <v>256</v>
      </c>
      <c r="AT498" s="24" t="s">
        <v>161</v>
      </c>
      <c r="AU498" s="24" t="s">
        <v>89</v>
      </c>
      <c r="AY498" s="24" t="s">
        <v>159</v>
      </c>
      <c r="BE498" s="182">
        <f>IF(N498="základní",J498,0)</f>
        <v>0</v>
      </c>
      <c r="BF498" s="182">
        <f>IF(N498="snížená",J498,0)</f>
        <v>0</v>
      </c>
      <c r="BG498" s="182">
        <f>IF(N498="zákl. přenesená",J498,0)</f>
        <v>0</v>
      </c>
      <c r="BH498" s="182">
        <f>IF(N498="sníž. přenesená",J498,0)</f>
        <v>0</v>
      </c>
      <c r="BI498" s="182">
        <f>IF(N498="nulová",J498,0)</f>
        <v>0</v>
      </c>
      <c r="BJ498" s="24" t="s">
        <v>89</v>
      </c>
      <c r="BK498" s="182">
        <f>ROUND(I498*H498,2)</f>
        <v>0</v>
      </c>
      <c r="BL498" s="24" t="s">
        <v>256</v>
      </c>
      <c r="BM498" s="24" t="s">
        <v>788</v>
      </c>
    </row>
    <row r="499" spans="2:65" s="11" customFormat="1">
      <c r="B499" s="187"/>
      <c r="D499" s="183" t="s">
        <v>170</v>
      </c>
      <c r="E499" s="188" t="s">
        <v>5</v>
      </c>
      <c r="F499" s="189" t="s">
        <v>789</v>
      </c>
      <c r="H499" s="190">
        <v>7</v>
      </c>
      <c r="I499" s="191"/>
      <c r="L499" s="187"/>
      <c r="M499" s="192"/>
      <c r="N499" s="193"/>
      <c r="O499" s="193"/>
      <c r="P499" s="193"/>
      <c r="Q499" s="193"/>
      <c r="R499" s="193"/>
      <c r="S499" s="193"/>
      <c r="T499" s="194"/>
      <c r="AT499" s="188" t="s">
        <v>170</v>
      </c>
      <c r="AU499" s="188" t="s">
        <v>89</v>
      </c>
      <c r="AV499" s="11" t="s">
        <v>89</v>
      </c>
      <c r="AW499" s="11" t="s">
        <v>35</v>
      </c>
      <c r="AX499" s="11" t="s">
        <v>80</v>
      </c>
      <c r="AY499" s="188" t="s">
        <v>159</v>
      </c>
    </row>
    <row r="500" spans="2:65" s="1" customFormat="1" ht="16.5" customHeight="1">
      <c r="B500" s="170"/>
      <c r="C500" s="171" t="s">
        <v>790</v>
      </c>
      <c r="D500" s="171" t="s">
        <v>161</v>
      </c>
      <c r="E500" s="172" t="s">
        <v>791</v>
      </c>
      <c r="F500" s="173" t="s">
        <v>792</v>
      </c>
      <c r="G500" s="174" t="s">
        <v>247</v>
      </c>
      <c r="H500" s="175">
        <v>1</v>
      </c>
      <c r="I500" s="176"/>
      <c r="J500" s="177">
        <f>ROUND(I500*H500,2)</f>
        <v>0</v>
      </c>
      <c r="K500" s="173" t="s">
        <v>165</v>
      </c>
      <c r="L500" s="41"/>
      <c r="M500" s="178" t="s">
        <v>5</v>
      </c>
      <c r="N500" s="179" t="s">
        <v>44</v>
      </c>
      <c r="O500" s="42"/>
      <c r="P500" s="180">
        <f>O500*H500</f>
        <v>0</v>
      </c>
      <c r="Q500" s="180">
        <v>1.75E-3</v>
      </c>
      <c r="R500" s="180">
        <f>Q500*H500</f>
        <v>1.75E-3</v>
      </c>
      <c r="S500" s="180">
        <v>0</v>
      </c>
      <c r="T500" s="181">
        <f>S500*H500</f>
        <v>0</v>
      </c>
      <c r="AR500" s="24" t="s">
        <v>256</v>
      </c>
      <c r="AT500" s="24" t="s">
        <v>161</v>
      </c>
      <c r="AU500" s="24" t="s">
        <v>89</v>
      </c>
      <c r="AY500" s="24" t="s">
        <v>159</v>
      </c>
      <c r="BE500" s="182">
        <f>IF(N500="základní",J500,0)</f>
        <v>0</v>
      </c>
      <c r="BF500" s="182">
        <f>IF(N500="snížená",J500,0)</f>
        <v>0</v>
      </c>
      <c r="BG500" s="182">
        <f>IF(N500="zákl. přenesená",J500,0)</f>
        <v>0</v>
      </c>
      <c r="BH500" s="182">
        <f>IF(N500="sníž. přenesená",J500,0)</f>
        <v>0</v>
      </c>
      <c r="BI500" s="182">
        <f>IF(N500="nulová",J500,0)</f>
        <v>0</v>
      </c>
      <c r="BJ500" s="24" t="s">
        <v>89</v>
      </c>
      <c r="BK500" s="182">
        <f>ROUND(I500*H500,2)</f>
        <v>0</v>
      </c>
      <c r="BL500" s="24" t="s">
        <v>256</v>
      </c>
      <c r="BM500" s="24" t="s">
        <v>793</v>
      </c>
    </row>
    <row r="501" spans="2:65" s="1" customFormat="1" ht="25.5" customHeight="1">
      <c r="B501" s="170"/>
      <c r="C501" s="171" t="s">
        <v>794</v>
      </c>
      <c r="D501" s="171" t="s">
        <v>161</v>
      </c>
      <c r="E501" s="172" t="s">
        <v>795</v>
      </c>
      <c r="F501" s="173" t="s">
        <v>796</v>
      </c>
      <c r="G501" s="174" t="s">
        <v>247</v>
      </c>
      <c r="H501" s="175">
        <v>5</v>
      </c>
      <c r="I501" s="176"/>
      <c r="J501" s="177">
        <f>ROUND(I501*H501,2)</f>
        <v>0</v>
      </c>
      <c r="K501" s="173" t="s">
        <v>165</v>
      </c>
      <c r="L501" s="41"/>
      <c r="M501" s="178" t="s">
        <v>5</v>
      </c>
      <c r="N501" s="179" t="s">
        <v>44</v>
      </c>
      <c r="O501" s="42"/>
      <c r="P501" s="180">
        <f>O501*H501</f>
        <v>0</v>
      </c>
      <c r="Q501" s="180">
        <v>1.4599999999999999E-3</v>
      </c>
      <c r="R501" s="180">
        <f>Q501*H501</f>
        <v>7.2999999999999992E-3</v>
      </c>
      <c r="S501" s="180">
        <v>0</v>
      </c>
      <c r="T501" s="181">
        <f>S501*H501</f>
        <v>0</v>
      </c>
      <c r="AR501" s="24" t="s">
        <v>256</v>
      </c>
      <c r="AT501" s="24" t="s">
        <v>161</v>
      </c>
      <c r="AU501" s="24" t="s">
        <v>89</v>
      </c>
      <c r="AY501" s="24" t="s">
        <v>159</v>
      </c>
      <c r="BE501" s="182">
        <f>IF(N501="základní",J501,0)</f>
        <v>0</v>
      </c>
      <c r="BF501" s="182">
        <f>IF(N501="snížená",J501,0)</f>
        <v>0</v>
      </c>
      <c r="BG501" s="182">
        <f>IF(N501="zákl. přenesená",J501,0)</f>
        <v>0</v>
      </c>
      <c r="BH501" s="182">
        <f>IF(N501="sníž. přenesená",J501,0)</f>
        <v>0</v>
      </c>
      <c r="BI501" s="182">
        <f>IF(N501="nulová",J501,0)</f>
        <v>0</v>
      </c>
      <c r="BJ501" s="24" t="s">
        <v>89</v>
      </c>
      <c r="BK501" s="182">
        <f>ROUND(I501*H501,2)</f>
        <v>0</v>
      </c>
      <c r="BL501" s="24" t="s">
        <v>256</v>
      </c>
      <c r="BM501" s="24" t="s">
        <v>797</v>
      </c>
    </row>
    <row r="502" spans="2:65" s="1" customFormat="1" ht="40.5">
      <c r="B502" s="41"/>
      <c r="D502" s="183" t="s">
        <v>168</v>
      </c>
      <c r="F502" s="184" t="s">
        <v>798</v>
      </c>
      <c r="I502" s="185"/>
      <c r="L502" s="41"/>
      <c r="M502" s="186"/>
      <c r="N502" s="42"/>
      <c r="O502" s="42"/>
      <c r="P502" s="42"/>
      <c r="Q502" s="42"/>
      <c r="R502" s="42"/>
      <c r="S502" s="42"/>
      <c r="T502" s="70"/>
      <c r="AT502" s="24" t="s">
        <v>168</v>
      </c>
      <c r="AU502" s="24" t="s">
        <v>89</v>
      </c>
    </row>
    <row r="503" spans="2:65" s="1" customFormat="1" ht="25.5" customHeight="1">
      <c r="B503" s="170"/>
      <c r="C503" s="171" t="s">
        <v>799</v>
      </c>
      <c r="D503" s="171" t="s">
        <v>161</v>
      </c>
      <c r="E503" s="172" t="s">
        <v>800</v>
      </c>
      <c r="F503" s="173" t="s">
        <v>801</v>
      </c>
      <c r="G503" s="174" t="s">
        <v>247</v>
      </c>
      <c r="H503" s="175">
        <v>1</v>
      </c>
      <c r="I503" s="176"/>
      <c r="J503" s="177">
        <f>ROUND(I503*H503,2)</f>
        <v>0</v>
      </c>
      <c r="K503" s="173" t="s">
        <v>165</v>
      </c>
      <c r="L503" s="41"/>
      <c r="M503" s="178" t="s">
        <v>5</v>
      </c>
      <c r="N503" s="179" t="s">
        <v>44</v>
      </c>
      <c r="O503" s="42"/>
      <c r="P503" s="180">
        <f>O503*H503</f>
        <v>0</v>
      </c>
      <c r="Q503" s="180">
        <v>4.9199999999999999E-3</v>
      </c>
      <c r="R503" s="180">
        <f>Q503*H503</f>
        <v>4.9199999999999999E-3</v>
      </c>
      <c r="S503" s="180">
        <v>0</v>
      </c>
      <c r="T503" s="181">
        <f>S503*H503</f>
        <v>0</v>
      </c>
      <c r="AR503" s="24" t="s">
        <v>256</v>
      </c>
      <c r="AT503" s="24" t="s">
        <v>161</v>
      </c>
      <c r="AU503" s="24" t="s">
        <v>89</v>
      </c>
      <c r="AY503" s="24" t="s">
        <v>159</v>
      </c>
      <c r="BE503" s="182">
        <f>IF(N503="základní",J503,0)</f>
        <v>0</v>
      </c>
      <c r="BF503" s="182">
        <f>IF(N503="snížená",J503,0)</f>
        <v>0</v>
      </c>
      <c r="BG503" s="182">
        <f>IF(N503="zákl. přenesená",J503,0)</f>
        <v>0</v>
      </c>
      <c r="BH503" s="182">
        <f>IF(N503="sníž. přenesená",J503,0)</f>
        <v>0</v>
      </c>
      <c r="BI503" s="182">
        <f>IF(N503="nulová",J503,0)</f>
        <v>0</v>
      </c>
      <c r="BJ503" s="24" t="s">
        <v>89</v>
      </c>
      <c r="BK503" s="182">
        <f>ROUND(I503*H503,2)</f>
        <v>0</v>
      </c>
      <c r="BL503" s="24" t="s">
        <v>256</v>
      </c>
      <c r="BM503" s="24" t="s">
        <v>802</v>
      </c>
    </row>
    <row r="504" spans="2:65" s="1" customFormat="1" ht="40.5">
      <c r="B504" s="41"/>
      <c r="D504" s="183" t="s">
        <v>168</v>
      </c>
      <c r="F504" s="184" t="s">
        <v>798</v>
      </c>
      <c r="I504" s="185"/>
      <c r="L504" s="41"/>
      <c r="M504" s="186"/>
      <c r="N504" s="42"/>
      <c r="O504" s="42"/>
      <c r="P504" s="42"/>
      <c r="Q504" s="42"/>
      <c r="R504" s="42"/>
      <c r="S504" s="42"/>
      <c r="T504" s="70"/>
      <c r="AT504" s="24" t="s">
        <v>168</v>
      </c>
      <c r="AU504" s="24" t="s">
        <v>89</v>
      </c>
    </row>
    <row r="505" spans="2:65" s="1" customFormat="1" ht="16.5" customHeight="1">
      <c r="B505" s="170"/>
      <c r="C505" s="171" t="s">
        <v>803</v>
      </c>
      <c r="D505" s="171" t="s">
        <v>161</v>
      </c>
      <c r="E505" s="172" t="s">
        <v>804</v>
      </c>
      <c r="F505" s="173" t="s">
        <v>805</v>
      </c>
      <c r="G505" s="174" t="s">
        <v>418</v>
      </c>
      <c r="H505" s="175">
        <v>5</v>
      </c>
      <c r="I505" s="176"/>
      <c r="J505" s="177">
        <f>ROUND(I505*H505,2)</f>
        <v>0</v>
      </c>
      <c r="K505" s="173" t="s">
        <v>165</v>
      </c>
      <c r="L505" s="41"/>
      <c r="M505" s="178" t="s">
        <v>5</v>
      </c>
      <c r="N505" s="179" t="s">
        <v>44</v>
      </c>
      <c r="O505" s="42"/>
      <c r="P505" s="180">
        <f>O505*H505</f>
        <v>0</v>
      </c>
      <c r="Q505" s="180">
        <v>2E-3</v>
      </c>
      <c r="R505" s="180">
        <f>Q505*H505</f>
        <v>0.01</v>
      </c>
      <c r="S505" s="180">
        <v>0</v>
      </c>
      <c r="T505" s="181">
        <f>S505*H505</f>
        <v>0</v>
      </c>
      <c r="AR505" s="24" t="s">
        <v>256</v>
      </c>
      <c r="AT505" s="24" t="s">
        <v>161</v>
      </c>
      <c r="AU505" s="24" t="s">
        <v>89</v>
      </c>
      <c r="AY505" s="24" t="s">
        <v>159</v>
      </c>
      <c r="BE505" s="182">
        <f>IF(N505="základní",J505,0)</f>
        <v>0</v>
      </c>
      <c r="BF505" s="182">
        <f>IF(N505="snížená",J505,0)</f>
        <v>0</v>
      </c>
      <c r="BG505" s="182">
        <f>IF(N505="zákl. přenesená",J505,0)</f>
        <v>0</v>
      </c>
      <c r="BH505" s="182">
        <f>IF(N505="sníž. přenesená",J505,0)</f>
        <v>0</v>
      </c>
      <c r="BI505" s="182">
        <f>IF(N505="nulová",J505,0)</f>
        <v>0</v>
      </c>
      <c r="BJ505" s="24" t="s">
        <v>89</v>
      </c>
      <c r="BK505" s="182">
        <f>ROUND(I505*H505,2)</f>
        <v>0</v>
      </c>
      <c r="BL505" s="24" t="s">
        <v>256</v>
      </c>
      <c r="BM505" s="24" t="s">
        <v>806</v>
      </c>
    </row>
    <row r="506" spans="2:65" s="1" customFormat="1" ht="40.5">
      <c r="B506" s="41"/>
      <c r="D506" s="183" t="s">
        <v>168</v>
      </c>
      <c r="F506" s="184" t="s">
        <v>798</v>
      </c>
      <c r="I506" s="185"/>
      <c r="L506" s="41"/>
      <c r="M506" s="186"/>
      <c r="N506" s="42"/>
      <c r="O506" s="42"/>
      <c r="P506" s="42"/>
      <c r="Q506" s="42"/>
      <c r="R506" s="42"/>
      <c r="S506" s="42"/>
      <c r="T506" s="70"/>
      <c r="AT506" s="24" t="s">
        <v>168</v>
      </c>
      <c r="AU506" s="24" t="s">
        <v>89</v>
      </c>
    </row>
    <row r="507" spans="2:65" s="1" customFormat="1" ht="16.5" customHeight="1">
      <c r="B507" s="170"/>
      <c r="C507" s="171" t="s">
        <v>807</v>
      </c>
      <c r="D507" s="171" t="s">
        <v>161</v>
      </c>
      <c r="E507" s="172" t="s">
        <v>808</v>
      </c>
      <c r="F507" s="173" t="s">
        <v>809</v>
      </c>
      <c r="G507" s="174" t="s">
        <v>418</v>
      </c>
      <c r="H507" s="175">
        <v>1</v>
      </c>
      <c r="I507" s="176"/>
      <c r="J507" s="177">
        <f>ROUND(I507*H507,2)</f>
        <v>0</v>
      </c>
      <c r="K507" s="173" t="s">
        <v>165</v>
      </c>
      <c r="L507" s="41"/>
      <c r="M507" s="178" t="s">
        <v>5</v>
      </c>
      <c r="N507" s="179" t="s">
        <v>44</v>
      </c>
      <c r="O507" s="42"/>
      <c r="P507" s="180">
        <f>O507*H507</f>
        <v>0</v>
      </c>
      <c r="Q507" s="180">
        <v>2E-3</v>
      </c>
      <c r="R507" s="180">
        <f>Q507*H507</f>
        <v>2E-3</v>
      </c>
      <c r="S507" s="180">
        <v>0</v>
      </c>
      <c r="T507" s="181">
        <f>S507*H507</f>
        <v>0</v>
      </c>
      <c r="AR507" s="24" t="s">
        <v>256</v>
      </c>
      <c r="AT507" s="24" t="s">
        <v>161</v>
      </c>
      <c r="AU507" s="24" t="s">
        <v>89</v>
      </c>
      <c r="AY507" s="24" t="s">
        <v>159</v>
      </c>
      <c r="BE507" s="182">
        <f>IF(N507="základní",J507,0)</f>
        <v>0</v>
      </c>
      <c r="BF507" s="182">
        <f>IF(N507="snížená",J507,0)</f>
        <v>0</v>
      </c>
      <c r="BG507" s="182">
        <f>IF(N507="zákl. přenesená",J507,0)</f>
        <v>0</v>
      </c>
      <c r="BH507" s="182">
        <f>IF(N507="sníž. přenesená",J507,0)</f>
        <v>0</v>
      </c>
      <c r="BI507" s="182">
        <f>IF(N507="nulová",J507,0)</f>
        <v>0</v>
      </c>
      <c r="BJ507" s="24" t="s">
        <v>89</v>
      </c>
      <c r="BK507" s="182">
        <f>ROUND(I507*H507,2)</f>
        <v>0</v>
      </c>
      <c r="BL507" s="24" t="s">
        <v>256</v>
      </c>
      <c r="BM507" s="24" t="s">
        <v>810</v>
      </c>
    </row>
    <row r="508" spans="2:65" s="1" customFormat="1" ht="40.5">
      <c r="B508" s="41"/>
      <c r="D508" s="183" t="s">
        <v>168</v>
      </c>
      <c r="F508" s="184" t="s">
        <v>798</v>
      </c>
      <c r="I508" s="185"/>
      <c r="L508" s="41"/>
      <c r="M508" s="186"/>
      <c r="N508" s="42"/>
      <c r="O508" s="42"/>
      <c r="P508" s="42"/>
      <c r="Q508" s="42"/>
      <c r="R508" s="42"/>
      <c r="S508" s="42"/>
      <c r="T508" s="70"/>
      <c r="AT508" s="24" t="s">
        <v>168</v>
      </c>
      <c r="AU508" s="24" t="s">
        <v>89</v>
      </c>
    </row>
    <row r="509" spans="2:65" s="1" customFormat="1" ht="25.5" customHeight="1">
      <c r="B509" s="170"/>
      <c r="C509" s="171" t="s">
        <v>811</v>
      </c>
      <c r="D509" s="171" t="s">
        <v>161</v>
      </c>
      <c r="E509" s="172" t="s">
        <v>812</v>
      </c>
      <c r="F509" s="173" t="s">
        <v>813</v>
      </c>
      <c r="G509" s="174" t="s">
        <v>425</v>
      </c>
      <c r="H509" s="175">
        <v>92</v>
      </c>
      <c r="I509" s="176"/>
      <c r="J509" s="177">
        <f>ROUND(I509*H509,2)</f>
        <v>0</v>
      </c>
      <c r="K509" s="173" t="s">
        <v>165</v>
      </c>
      <c r="L509" s="41"/>
      <c r="M509" s="178" t="s">
        <v>5</v>
      </c>
      <c r="N509" s="179" t="s">
        <v>44</v>
      </c>
      <c r="O509" s="42"/>
      <c r="P509" s="180">
        <f>O509*H509</f>
        <v>0</v>
      </c>
      <c r="Q509" s="180">
        <v>1.9000000000000001E-4</v>
      </c>
      <c r="R509" s="180">
        <f>Q509*H509</f>
        <v>1.7480000000000002E-2</v>
      </c>
      <c r="S509" s="180">
        <v>0</v>
      </c>
      <c r="T509" s="181">
        <f>S509*H509</f>
        <v>0</v>
      </c>
      <c r="AR509" s="24" t="s">
        <v>256</v>
      </c>
      <c r="AT509" s="24" t="s">
        <v>161</v>
      </c>
      <c r="AU509" s="24" t="s">
        <v>89</v>
      </c>
      <c r="AY509" s="24" t="s">
        <v>159</v>
      </c>
      <c r="BE509" s="182">
        <f>IF(N509="základní",J509,0)</f>
        <v>0</v>
      </c>
      <c r="BF509" s="182">
        <f>IF(N509="snížená",J509,0)</f>
        <v>0</v>
      </c>
      <c r="BG509" s="182">
        <f>IF(N509="zákl. přenesená",J509,0)</f>
        <v>0</v>
      </c>
      <c r="BH509" s="182">
        <f>IF(N509="sníž. přenesená",J509,0)</f>
        <v>0</v>
      </c>
      <c r="BI509" s="182">
        <f>IF(N509="nulová",J509,0)</f>
        <v>0</v>
      </c>
      <c r="BJ509" s="24" t="s">
        <v>89</v>
      </c>
      <c r="BK509" s="182">
        <f>ROUND(I509*H509,2)</f>
        <v>0</v>
      </c>
      <c r="BL509" s="24" t="s">
        <v>256</v>
      </c>
      <c r="BM509" s="24" t="s">
        <v>814</v>
      </c>
    </row>
    <row r="510" spans="2:65" s="1" customFormat="1" ht="67.5">
      <c r="B510" s="41"/>
      <c r="D510" s="183" t="s">
        <v>168</v>
      </c>
      <c r="F510" s="184" t="s">
        <v>815</v>
      </c>
      <c r="I510" s="185"/>
      <c r="L510" s="41"/>
      <c r="M510" s="186"/>
      <c r="N510" s="42"/>
      <c r="O510" s="42"/>
      <c r="P510" s="42"/>
      <c r="Q510" s="42"/>
      <c r="R510" s="42"/>
      <c r="S510" s="42"/>
      <c r="T510" s="70"/>
      <c r="AT510" s="24" t="s">
        <v>168</v>
      </c>
      <c r="AU510" s="24" t="s">
        <v>89</v>
      </c>
    </row>
    <row r="511" spans="2:65" s="11" customFormat="1">
      <c r="B511" s="187"/>
      <c r="D511" s="183" t="s">
        <v>170</v>
      </c>
      <c r="E511" s="188" t="s">
        <v>5</v>
      </c>
      <c r="F511" s="189" t="s">
        <v>816</v>
      </c>
      <c r="H511" s="190">
        <v>92</v>
      </c>
      <c r="I511" s="191"/>
      <c r="L511" s="187"/>
      <c r="M511" s="192"/>
      <c r="N511" s="193"/>
      <c r="O511" s="193"/>
      <c r="P511" s="193"/>
      <c r="Q511" s="193"/>
      <c r="R511" s="193"/>
      <c r="S511" s="193"/>
      <c r="T511" s="194"/>
      <c r="AT511" s="188" t="s">
        <v>170</v>
      </c>
      <c r="AU511" s="188" t="s">
        <v>89</v>
      </c>
      <c r="AV511" s="11" t="s">
        <v>89</v>
      </c>
      <c r="AW511" s="11" t="s">
        <v>35</v>
      </c>
      <c r="AX511" s="11" t="s">
        <v>80</v>
      </c>
      <c r="AY511" s="188" t="s">
        <v>159</v>
      </c>
    </row>
    <row r="512" spans="2:65" s="1" customFormat="1" ht="25.5" customHeight="1">
      <c r="B512" s="170"/>
      <c r="C512" s="171" t="s">
        <v>817</v>
      </c>
      <c r="D512" s="171" t="s">
        <v>161</v>
      </c>
      <c r="E512" s="172" t="s">
        <v>818</v>
      </c>
      <c r="F512" s="173" t="s">
        <v>819</v>
      </c>
      <c r="G512" s="174" t="s">
        <v>425</v>
      </c>
      <c r="H512" s="175">
        <v>125</v>
      </c>
      <c r="I512" s="176"/>
      <c r="J512" s="177">
        <f>ROUND(I512*H512,2)</f>
        <v>0</v>
      </c>
      <c r="K512" s="173" t="s">
        <v>165</v>
      </c>
      <c r="L512" s="41"/>
      <c r="M512" s="178" t="s">
        <v>5</v>
      </c>
      <c r="N512" s="179" t="s">
        <v>44</v>
      </c>
      <c r="O512" s="42"/>
      <c r="P512" s="180">
        <f>O512*H512</f>
        <v>0</v>
      </c>
      <c r="Q512" s="180">
        <v>1.0000000000000001E-5</v>
      </c>
      <c r="R512" s="180">
        <f>Q512*H512</f>
        <v>1.25E-3</v>
      </c>
      <c r="S512" s="180">
        <v>0</v>
      </c>
      <c r="T512" s="181">
        <f>S512*H512</f>
        <v>0</v>
      </c>
      <c r="AR512" s="24" t="s">
        <v>256</v>
      </c>
      <c r="AT512" s="24" t="s">
        <v>161</v>
      </c>
      <c r="AU512" s="24" t="s">
        <v>89</v>
      </c>
      <c r="AY512" s="24" t="s">
        <v>159</v>
      </c>
      <c r="BE512" s="182">
        <f>IF(N512="základní",J512,0)</f>
        <v>0</v>
      </c>
      <c r="BF512" s="182">
        <f>IF(N512="snížená",J512,0)</f>
        <v>0</v>
      </c>
      <c r="BG512" s="182">
        <f>IF(N512="zákl. přenesená",J512,0)</f>
        <v>0</v>
      </c>
      <c r="BH512" s="182">
        <f>IF(N512="sníž. přenesená",J512,0)</f>
        <v>0</v>
      </c>
      <c r="BI512" s="182">
        <f>IF(N512="nulová",J512,0)</f>
        <v>0</v>
      </c>
      <c r="BJ512" s="24" t="s">
        <v>89</v>
      </c>
      <c r="BK512" s="182">
        <f>ROUND(I512*H512,2)</f>
        <v>0</v>
      </c>
      <c r="BL512" s="24" t="s">
        <v>256</v>
      </c>
      <c r="BM512" s="24" t="s">
        <v>820</v>
      </c>
    </row>
    <row r="513" spans="2:65" s="1" customFormat="1" ht="67.5">
      <c r="B513" s="41"/>
      <c r="D513" s="183" t="s">
        <v>168</v>
      </c>
      <c r="F513" s="184" t="s">
        <v>815</v>
      </c>
      <c r="I513" s="185"/>
      <c r="L513" s="41"/>
      <c r="M513" s="186"/>
      <c r="N513" s="42"/>
      <c r="O513" s="42"/>
      <c r="P513" s="42"/>
      <c r="Q513" s="42"/>
      <c r="R513" s="42"/>
      <c r="S513" s="42"/>
      <c r="T513" s="70"/>
      <c r="AT513" s="24" t="s">
        <v>168</v>
      </c>
      <c r="AU513" s="24" t="s">
        <v>89</v>
      </c>
    </row>
    <row r="514" spans="2:65" s="11" customFormat="1">
      <c r="B514" s="187"/>
      <c r="D514" s="183" t="s">
        <v>170</v>
      </c>
      <c r="E514" s="188" t="s">
        <v>5</v>
      </c>
      <c r="F514" s="189" t="s">
        <v>821</v>
      </c>
      <c r="H514" s="190">
        <v>125</v>
      </c>
      <c r="I514" s="191"/>
      <c r="L514" s="187"/>
      <c r="M514" s="192"/>
      <c r="N514" s="193"/>
      <c r="O514" s="193"/>
      <c r="P514" s="193"/>
      <c r="Q514" s="193"/>
      <c r="R514" s="193"/>
      <c r="S514" s="193"/>
      <c r="T514" s="194"/>
      <c r="AT514" s="188" t="s">
        <v>170</v>
      </c>
      <c r="AU514" s="188" t="s">
        <v>89</v>
      </c>
      <c r="AV514" s="11" t="s">
        <v>89</v>
      </c>
      <c r="AW514" s="11" t="s">
        <v>35</v>
      </c>
      <c r="AX514" s="11" t="s">
        <v>80</v>
      </c>
      <c r="AY514" s="188" t="s">
        <v>159</v>
      </c>
    </row>
    <row r="515" spans="2:65" s="1" customFormat="1" ht="38.25" customHeight="1">
      <c r="B515" s="170"/>
      <c r="C515" s="171" t="s">
        <v>822</v>
      </c>
      <c r="D515" s="171" t="s">
        <v>161</v>
      </c>
      <c r="E515" s="172" t="s">
        <v>823</v>
      </c>
      <c r="F515" s="173" t="s">
        <v>824</v>
      </c>
      <c r="G515" s="174" t="s">
        <v>634</v>
      </c>
      <c r="H515" s="228"/>
      <c r="I515" s="176"/>
      <c r="J515" s="177">
        <f>ROUND(I515*H515,2)</f>
        <v>0</v>
      </c>
      <c r="K515" s="173" t="s">
        <v>165</v>
      </c>
      <c r="L515" s="41"/>
      <c r="M515" s="178" t="s">
        <v>5</v>
      </c>
      <c r="N515" s="179" t="s">
        <v>44</v>
      </c>
      <c r="O515" s="42"/>
      <c r="P515" s="180">
        <f>O515*H515</f>
        <v>0</v>
      </c>
      <c r="Q515" s="180">
        <v>0</v>
      </c>
      <c r="R515" s="180">
        <f>Q515*H515</f>
        <v>0</v>
      </c>
      <c r="S515" s="180">
        <v>0</v>
      </c>
      <c r="T515" s="181">
        <f>S515*H515</f>
        <v>0</v>
      </c>
      <c r="AR515" s="24" t="s">
        <v>256</v>
      </c>
      <c r="AT515" s="24" t="s">
        <v>161</v>
      </c>
      <c r="AU515" s="24" t="s">
        <v>89</v>
      </c>
      <c r="AY515" s="24" t="s">
        <v>159</v>
      </c>
      <c r="BE515" s="182">
        <f>IF(N515="základní",J515,0)</f>
        <v>0</v>
      </c>
      <c r="BF515" s="182">
        <f>IF(N515="snížená",J515,0)</f>
        <v>0</v>
      </c>
      <c r="BG515" s="182">
        <f>IF(N515="zákl. přenesená",J515,0)</f>
        <v>0</v>
      </c>
      <c r="BH515" s="182">
        <f>IF(N515="sníž. přenesená",J515,0)</f>
        <v>0</v>
      </c>
      <c r="BI515" s="182">
        <f>IF(N515="nulová",J515,0)</f>
        <v>0</v>
      </c>
      <c r="BJ515" s="24" t="s">
        <v>89</v>
      </c>
      <c r="BK515" s="182">
        <f>ROUND(I515*H515,2)</f>
        <v>0</v>
      </c>
      <c r="BL515" s="24" t="s">
        <v>256</v>
      </c>
      <c r="BM515" s="24" t="s">
        <v>825</v>
      </c>
    </row>
    <row r="516" spans="2:65" s="1" customFormat="1" ht="121.5">
      <c r="B516" s="41"/>
      <c r="D516" s="183" t="s">
        <v>168</v>
      </c>
      <c r="F516" s="184" t="s">
        <v>826</v>
      </c>
      <c r="I516" s="185"/>
      <c r="L516" s="41"/>
      <c r="M516" s="186"/>
      <c r="N516" s="42"/>
      <c r="O516" s="42"/>
      <c r="P516" s="42"/>
      <c r="Q516" s="42"/>
      <c r="R516" s="42"/>
      <c r="S516" s="42"/>
      <c r="T516" s="70"/>
      <c r="AT516" s="24" t="s">
        <v>168</v>
      </c>
      <c r="AU516" s="24" t="s">
        <v>89</v>
      </c>
    </row>
    <row r="517" spans="2:65" s="10" customFormat="1" ht="29.85" customHeight="1">
      <c r="B517" s="157"/>
      <c r="D517" s="158" t="s">
        <v>71</v>
      </c>
      <c r="E517" s="168" t="s">
        <v>827</v>
      </c>
      <c r="F517" s="168" t="s">
        <v>828</v>
      </c>
      <c r="I517" s="160"/>
      <c r="J517" s="169">
        <f>BK517</f>
        <v>0</v>
      </c>
      <c r="L517" s="157"/>
      <c r="M517" s="162"/>
      <c r="N517" s="163"/>
      <c r="O517" s="163"/>
      <c r="P517" s="164">
        <f>SUM(P518:P552)</f>
        <v>0</v>
      </c>
      <c r="Q517" s="163"/>
      <c r="R517" s="164">
        <f>SUM(R518:R552)</f>
        <v>0.26044000000000006</v>
      </c>
      <c r="S517" s="163"/>
      <c r="T517" s="165">
        <f>SUM(T518:T552)</f>
        <v>0</v>
      </c>
      <c r="AR517" s="158" t="s">
        <v>89</v>
      </c>
      <c r="AT517" s="166" t="s">
        <v>71</v>
      </c>
      <c r="AU517" s="166" t="s">
        <v>80</v>
      </c>
      <c r="AY517" s="158" t="s">
        <v>159</v>
      </c>
      <c r="BK517" s="167">
        <f>SUM(BK518:BK552)</f>
        <v>0</v>
      </c>
    </row>
    <row r="518" spans="2:65" s="1" customFormat="1" ht="25.5" customHeight="1">
      <c r="B518" s="170"/>
      <c r="C518" s="171" t="s">
        <v>829</v>
      </c>
      <c r="D518" s="171" t="s">
        <v>161</v>
      </c>
      <c r="E518" s="172" t="s">
        <v>830</v>
      </c>
      <c r="F518" s="173" t="s">
        <v>831</v>
      </c>
      <c r="G518" s="174" t="s">
        <v>418</v>
      </c>
      <c r="H518" s="175">
        <v>2</v>
      </c>
      <c r="I518" s="176"/>
      <c r="J518" s="177">
        <f>ROUND(I518*H518,2)</f>
        <v>0</v>
      </c>
      <c r="K518" s="173" t="s">
        <v>165</v>
      </c>
      <c r="L518" s="41"/>
      <c r="M518" s="178" t="s">
        <v>5</v>
      </c>
      <c r="N518" s="179" t="s">
        <v>44</v>
      </c>
      <c r="O518" s="42"/>
      <c r="P518" s="180">
        <f>O518*H518</f>
        <v>0</v>
      </c>
      <c r="Q518" s="180">
        <v>1.3820000000000001E-2</v>
      </c>
      <c r="R518" s="180">
        <f>Q518*H518</f>
        <v>2.7640000000000001E-2</v>
      </c>
      <c r="S518" s="180">
        <v>0</v>
      </c>
      <c r="T518" s="181">
        <f>S518*H518</f>
        <v>0</v>
      </c>
      <c r="AR518" s="24" t="s">
        <v>256</v>
      </c>
      <c r="AT518" s="24" t="s">
        <v>161</v>
      </c>
      <c r="AU518" s="24" t="s">
        <v>89</v>
      </c>
      <c r="AY518" s="24" t="s">
        <v>159</v>
      </c>
      <c r="BE518" s="182">
        <f>IF(N518="základní",J518,0)</f>
        <v>0</v>
      </c>
      <c r="BF518" s="182">
        <f>IF(N518="snížená",J518,0)</f>
        <v>0</v>
      </c>
      <c r="BG518" s="182">
        <f>IF(N518="zákl. přenesená",J518,0)</f>
        <v>0</v>
      </c>
      <c r="BH518" s="182">
        <f>IF(N518="sníž. přenesená",J518,0)</f>
        <v>0</v>
      </c>
      <c r="BI518" s="182">
        <f>IF(N518="nulová",J518,0)</f>
        <v>0</v>
      </c>
      <c r="BJ518" s="24" t="s">
        <v>89</v>
      </c>
      <c r="BK518" s="182">
        <f>ROUND(I518*H518,2)</f>
        <v>0</v>
      </c>
      <c r="BL518" s="24" t="s">
        <v>256</v>
      </c>
      <c r="BM518" s="24" t="s">
        <v>832</v>
      </c>
    </row>
    <row r="519" spans="2:65" s="1" customFormat="1" ht="40.5">
      <c r="B519" s="41"/>
      <c r="D519" s="183" t="s">
        <v>168</v>
      </c>
      <c r="F519" s="184" t="s">
        <v>833</v>
      </c>
      <c r="I519" s="185"/>
      <c r="L519" s="41"/>
      <c r="M519" s="186"/>
      <c r="N519" s="42"/>
      <c r="O519" s="42"/>
      <c r="P519" s="42"/>
      <c r="Q519" s="42"/>
      <c r="R519" s="42"/>
      <c r="S519" s="42"/>
      <c r="T519" s="70"/>
      <c r="AT519" s="24" t="s">
        <v>168</v>
      </c>
      <c r="AU519" s="24" t="s">
        <v>89</v>
      </c>
    </row>
    <row r="520" spans="2:65" s="1" customFormat="1" ht="25.5" customHeight="1">
      <c r="B520" s="170"/>
      <c r="C520" s="171" t="s">
        <v>834</v>
      </c>
      <c r="D520" s="171" t="s">
        <v>161</v>
      </c>
      <c r="E520" s="172" t="s">
        <v>835</v>
      </c>
      <c r="F520" s="173" t="s">
        <v>836</v>
      </c>
      <c r="G520" s="174" t="s">
        <v>418</v>
      </c>
      <c r="H520" s="175">
        <v>2</v>
      </c>
      <c r="I520" s="176"/>
      <c r="J520" s="177">
        <f>ROUND(I520*H520,2)</f>
        <v>0</v>
      </c>
      <c r="K520" s="173" t="s">
        <v>165</v>
      </c>
      <c r="L520" s="41"/>
      <c r="M520" s="178" t="s">
        <v>5</v>
      </c>
      <c r="N520" s="179" t="s">
        <v>44</v>
      </c>
      <c r="O520" s="42"/>
      <c r="P520" s="180">
        <f>O520*H520</f>
        <v>0</v>
      </c>
      <c r="Q520" s="180">
        <v>1.375E-2</v>
      </c>
      <c r="R520" s="180">
        <f>Q520*H520</f>
        <v>2.75E-2</v>
      </c>
      <c r="S520" s="180">
        <v>0</v>
      </c>
      <c r="T520" s="181">
        <f>S520*H520</f>
        <v>0</v>
      </c>
      <c r="AR520" s="24" t="s">
        <v>256</v>
      </c>
      <c r="AT520" s="24" t="s">
        <v>161</v>
      </c>
      <c r="AU520" s="24" t="s">
        <v>89</v>
      </c>
      <c r="AY520" s="24" t="s">
        <v>159</v>
      </c>
      <c r="BE520" s="182">
        <f>IF(N520="základní",J520,0)</f>
        <v>0</v>
      </c>
      <c r="BF520" s="182">
        <f>IF(N520="snížená",J520,0)</f>
        <v>0</v>
      </c>
      <c r="BG520" s="182">
        <f>IF(N520="zákl. přenesená",J520,0)</f>
        <v>0</v>
      </c>
      <c r="BH520" s="182">
        <f>IF(N520="sníž. přenesená",J520,0)</f>
        <v>0</v>
      </c>
      <c r="BI520" s="182">
        <f>IF(N520="nulová",J520,0)</f>
        <v>0</v>
      </c>
      <c r="BJ520" s="24" t="s">
        <v>89</v>
      </c>
      <c r="BK520" s="182">
        <f>ROUND(I520*H520,2)</f>
        <v>0</v>
      </c>
      <c r="BL520" s="24" t="s">
        <v>256</v>
      </c>
      <c r="BM520" s="24" t="s">
        <v>837</v>
      </c>
    </row>
    <row r="521" spans="2:65" s="1" customFormat="1" ht="54">
      <c r="B521" s="41"/>
      <c r="D521" s="183" t="s">
        <v>168</v>
      </c>
      <c r="F521" s="184" t="s">
        <v>838</v>
      </c>
      <c r="I521" s="185"/>
      <c r="L521" s="41"/>
      <c r="M521" s="186"/>
      <c r="N521" s="42"/>
      <c r="O521" s="42"/>
      <c r="P521" s="42"/>
      <c r="Q521" s="42"/>
      <c r="R521" s="42"/>
      <c r="S521" s="42"/>
      <c r="T521" s="70"/>
      <c r="AT521" s="24" t="s">
        <v>168</v>
      </c>
      <c r="AU521" s="24" t="s">
        <v>89</v>
      </c>
    </row>
    <row r="522" spans="2:65" s="1" customFormat="1" ht="25.5" customHeight="1">
      <c r="B522" s="170"/>
      <c r="C522" s="171" t="s">
        <v>839</v>
      </c>
      <c r="D522" s="171" t="s">
        <v>161</v>
      </c>
      <c r="E522" s="172" t="s">
        <v>840</v>
      </c>
      <c r="F522" s="173" t="s">
        <v>841</v>
      </c>
      <c r="G522" s="174" t="s">
        <v>418</v>
      </c>
      <c r="H522" s="175">
        <v>2</v>
      </c>
      <c r="I522" s="176"/>
      <c r="J522" s="177">
        <f>ROUND(I522*H522,2)</f>
        <v>0</v>
      </c>
      <c r="K522" s="173" t="s">
        <v>165</v>
      </c>
      <c r="L522" s="41"/>
      <c r="M522" s="178" t="s">
        <v>5</v>
      </c>
      <c r="N522" s="179" t="s">
        <v>44</v>
      </c>
      <c r="O522" s="42"/>
      <c r="P522" s="180">
        <f>O522*H522</f>
        <v>0</v>
      </c>
      <c r="Q522" s="180">
        <v>1.388E-2</v>
      </c>
      <c r="R522" s="180">
        <f>Q522*H522</f>
        <v>2.776E-2</v>
      </c>
      <c r="S522" s="180">
        <v>0</v>
      </c>
      <c r="T522" s="181">
        <f>S522*H522</f>
        <v>0</v>
      </c>
      <c r="AR522" s="24" t="s">
        <v>256</v>
      </c>
      <c r="AT522" s="24" t="s">
        <v>161</v>
      </c>
      <c r="AU522" s="24" t="s">
        <v>89</v>
      </c>
      <c r="AY522" s="24" t="s">
        <v>159</v>
      </c>
      <c r="BE522" s="182">
        <f>IF(N522="základní",J522,0)</f>
        <v>0</v>
      </c>
      <c r="BF522" s="182">
        <f>IF(N522="snížená",J522,0)</f>
        <v>0</v>
      </c>
      <c r="BG522" s="182">
        <f>IF(N522="zákl. přenesená",J522,0)</f>
        <v>0</v>
      </c>
      <c r="BH522" s="182">
        <f>IF(N522="sníž. přenesená",J522,0)</f>
        <v>0</v>
      </c>
      <c r="BI522" s="182">
        <f>IF(N522="nulová",J522,0)</f>
        <v>0</v>
      </c>
      <c r="BJ522" s="24" t="s">
        <v>89</v>
      </c>
      <c r="BK522" s="182">
        <f>ROUND(I522*H522,2)</f>
        <v>0</v>
      </c>
      <c r="BL522" s="24" t="s">
        <v>256</v>
      </c>
      <c r="BM522" s="24" t="s">
        <v>842</v>
      </c>
    </row>
    <row r="523" spans="2:65" s="1" customFormat="1" ht="54">
      <c r="B523" s="41"/>
      <c r="D523" s="183" t="s">
        <v>168</v>
      </c>
      <c r="F523" s="184" t="s">
        <v>843</v>
      </c>
      <c r="I523" s="185"/>
      <c r="L523" s="41"/>
      <c r="M523" s="186"/>
      <c r="N523" s="42"/>
      <c r="O523" s="42"/>
      <c r="P523" s="42"/>
      <c r="Q523" s="42"/>
      <c r="R523" s="42"/>
      <c r="S523" s="42"/>
      <c r="T523" s="70"/>
      <c r="AT523" s="24" t="s">
        <v>168</v>
      </c>
      <c r="AU523" s="24" t="s">
        <v>89</v>
      </c>
    </row>
    <row r="524" spans="2:65" s="1" customFormat="1" ht="25.5" customHeight="1">
      <c r="B524" s="170"/>
      <c r="C524" s="171" t="s">
        <v>844</v>
      </c>
      <c r="D524" s="171" t="s">
        <v>161</v>
      </c>
      <c r="E524" s="172" t="s">
        <v>845</v>
      </c>
      <c r="F524" s="173" t="s">
        <v>846</v>
      </c>
      <c r="G524" s="174" t="s">
        <v>418</v>
      </c>
      <c r="H524" s="175">
        <v>2</v>
      </c>
      <c r="I524" s="176"/>
      <c r="J524" s="177">
        <f>ROUND(I524*H524,2)</f>
        <v>0</v>
      </c>
      <c r="K524" s="173" t="s">
        <v>165</v>
      </c>
      <c r="L524" s="41"/>
      <c r="M524" s="178" t="s">
        <v>5</v>
      </c>
      <c r="N524" s="179" t="s">
        <v>44</v>
      </c>
      <c r="O524" s="42"/>
      <c r="P524" s="180">
        <f>O524*H524</f>
        <v>0</v>
      </c>
      <c r="Q524" s="180">
        <v>2.034E-2</v>
      </c>
      <c r="R524" s="180">
        <f>Q524*H524</f>
        <v>4.0680000000000001E-2</v>
      </c>
      <c r="S524" s="180">
        <v>0</v>
      </c>
      <c r="T524" s="181">
        <f>S524*H524</f>
        <v>0</v>
      </c>
      <c r="AR524" s="24" t="s">
        <v>256</v>
      </c>
      <c r="AT524" s="24" t="s">
        <v>161</v>
      </c>
      <c r="AU524" s="24" t="s">
        <v>89</v>
      </c>
      <c r="AY524" s="24" t="s">
        <v>159</v>
      </c>
      <c r="BE524" s="182">
        <f>IF(N524="základní",J524,0)</f>
        <v>0</v>
      </c>
      <c r="BF524" s="182">
        <f>IF(N524="snížená",J524,0)</f>
        <v>0</v>
      </c>
      <c r="BG524" s="182">
        <f>IF(N524="zákl. přenesená",J524,0)</f>
        <v>0</v>
      </c>
      <c r="BH524" s="182">
        <f>IF(N524="sníž. přenesená",J524,0)</f>
        <v>0</v>
      </c>
      <c r="BI524" s="182">
        <f>IF(N524="nulová",J524,0)</f>
        <v>0</v>
      </c>
      <c r="BJ524" s="24" t="s">
        <v>89</v>
      </c>
      <c r="BK524" s="182">
        <f>ROUND(I524*H524,2)</f>
        <v>0</v>
      </c>
      <c r="BL524" s="24" t="s">
        <v>256</v>
      </c>
      <c r="BM524" s="24" t="s">
        <v>847</v>
      </c>
    </row>
    <row r="525" spans="2:65" s="1" customFormat="1" ht="54">
      <c r="B525" s="41"/>
      <c r="D525" s="183" t="s">
        <v>168</v>
      </c>
      <c r="F525" s="184" t="s">
        <v>843</v>
      </c>
      <c r="I525" s="185"/>
      <c r="L525" s="41"/>
      <c r="M525" s="186"/>
      <c r="N525" s="42"/>
      <c r="O525" s="42"/>
      <c r="P525" s="42"/>
      <c r="Q525" s="42"/>
      <c r="R525" s="42"/>
      <c r="S525" s="42"/>
      <c r="T525" s="70"/>
      <c r="AT525" s="24" t="s">
        <v>168</v>
      </c>
      <c r="AU525" s="24" t="s">
        <v>89</v>
      </c>
    </row>
    <row r="526" spans="2:65" s="1" customFormat="1" ht="25.5" customHeight="1">
      <c r="B526" s="170"/>
      <c r="C526" s="171" t="s">
        <v>848</v>
      </c>
      <c r="D526" s="171" t="s">
        <v>161</v>
      </c>
      <c r="E526" s="172" t="s">
        <v>849</v>
      </c>
      <c r="F526" s="173" t="s">
        <v>850</v>
      </c>
      <c r="G526" s="174" t="s">
        <v>418</v>
      </c>
      <c r="H526" s="175">
        <v>2</v>
      </c>
      <c r="I526" s="176"/>
      <c r="J526" s="177">
        <f>ROUND(I526*H526,2)</f>
        <v>0</v>
      </c>
      <c r="K526" s="173" t="s">
        <v>165</v>
      </c>
      <c r="L526" s="41"/>
      <c r="M526" s="178" t="s">
        <v>5</v>
      </c>
      <c r="N526" s="179" t="s">
        <v>44</v>
      </c>
      <c r="O526" s="42"/>
      <c r="P526" s="180">
        <f>O526*H526</f>
        <v>0</v>
      </c>
      <c r="Q526" s="180">
        <v>2.06E-2</v>
      </c>
      <c r="R526" s="180">
        <f>Q526*H526</f>
        <v>4.1200000000000001E-2</v>
      </c>
      <c r="S526" s="180">
        <v>0</v>
      </c>
      <c r="T526" s="181">
        <f>S526*H526</f>
        <v>0</v>
      </c>
      <c r="AR526" s="24" t="s">
        <v>256</v>
      </c>
      <c r="AT526" s="24" t="s">
        <v>161</v>
      </c>
      <c r="AU526" s="24" t="s">
        <v>89</v>
      </c>
      <c r="AY526" s="24" t="s">
        <v>159</v>
      </c>
      <c r="BE526" s="182">
        <f>IF(N526="základní",J526,0)</f>
        <v>0</v>
      </c>
      <c r="BF526" s="182">
        <f>IF(N526="snížená",J526,0)</f>
        <v>0</v>
      </c>
      <c r="BG526" s="182">
        <f>IF(N526="zákl. přenesená",J526,0)</f>
        <v>0</v>
      </c>
      <c r="BH526" s="182">
        <f>IF(N526="sníž. přenesená",J526,0)</f>
        <v>0</v>
      </c>
      <c r="BI526" s="182">
        <f>IF(N526="nulová",J526,0)</f>
        <v>0</v>
      </c>
      <c r="BJ526" s="24" t="s">
        <v>89</v>
      </c>
      <c r="BK526" s="182">
        <f>ROUND(I526*H526,2)</f>
        <v>0</v>
      </c>
      <c r="BL526" s="24" t="s">
        <v>256</v>
      </c>
      <c r="BM526" s="24" t="s">
        <v>851</v>
      </c>
    </row>
    <row r="527" spans="2:65" s="1" customFormat="1" ht="40.5">
      <c r="B527" s="41"/>
      <c r="D527" s="183" t="s">
        <v>168</v>
      </c>
      <c r="F527" s="184" t="s">
        <v>852</v>
      </c>
      <c r="I527" s="185"/>
      <c r="L527" s="41"/>
      <c r="M527" s="186"/>
      <c r="N527" s="42"/>
      <c r="O527" s="42"/>
      <c r="P527" s="42"/>
      <c r="Q527" s="42"/>
      <c r="R527" s="42"/>
      <c r="S527" s="42"/>
      <c r="T527" s="70"/>
      <c r="AT527" s="24" t="s">
        <v>168</v>
      </c>
      <c r="AU527" s="24" t="s">
        <v>89</v>
      </c>
    </row>
    <row r="528" spans="2:65" s="1" customFormat="1" ht="38.25" customHeight="1">
      <c r="B528" s="170"/>
      <c r="C528" s="171" t="s">
        <v>853</v>
      </c>
      <c r="D528" s="171" t="s">
        <v>161</v>
      </c>
      <c r="E528" s="172" t="s">
        <v>854</v>
      </c>
      <c r="F528" s="173" t="s">
        <v>855</v>
      </c>
      <c r="G528" s="174" t="s">
        <v>418</v>
      </c>
      <c r="H528" s="175">
        <v>1</v>
      </c>
      <c r="I528" s="176"/>
      <c r="J528" s="177">
        <f>ROUND(I528*H528,2)</f>
        <v>0</v>
      </c>
      <c r="K528" s="173" t="s">
        <v>165</v>
      </c>
      <c r="L528" s="41"/>
      <c r="M528" s="178" t="s">
        <v>5</v>
      </c>
      <c r="N528" s="179" t="s">
        <v>44</v>
      </c>
      <c r="O528" s="42"/>
      <c r="P528" s="180">
        <f>O528*H528</f>
        <v>0</v>
      </c>
      <c r="Q528" s="180">
        <v>3.0249999999999999E-2</v>
      </c>
      <c r="R528" s="180">
        <f>Q528*H528</f>
        <v>3.0249999999999999E-2</v>
      </c>
      <c r="S528" s="180">
        <v>0</v>
      </c>
      <c r="T528" s="181">
        <f>S528*H528</f>
        <v>0</v>
      </c>
      <c r="AR528" s="24" t="s">
        <v>256</v>
      </c>
      <c r="AT528" s="24" t="s">
        <v>161</v>
      </c>
      <c r="AU528" s="24" t="s">
        <v>89</v>
      </c>
      <c r="AY528" s="24" t="s">
        <v>159</v>
      </c>
      <c r="BE528" s="182">
        <f>IF(N528="základní",J528,0)</f>
        <v>0</v>
      </c>
      <c r="BF528" s="182">
        <f>IF(N528="snížená",J528,0)</f>
        <v>0</v>
      </c>
      <c r="BG528" s="182">
        <f>IF(N528="zákl. přenesená",J528,0)</f>
        <v>0</v>
      </c>
      <c r="BH528" s="182">
        <f>IF(N528="sníž. přenesená",J528,0)</f>
        <v>0</v>
      </c>
      <c r="BI528" s="182">
        <f>IF(N528="nulová",J528,0)</f>
        <v>0</v>
      </c>
      <c r="BJ528" s="24" t="s">
        <v>89</v>
      </c>
      <c r="BK528" s="182">
        <f>ROUND(I528*H528,2)</f>
        <v>0</v>
      </c>
      <c r="BL528" s="24" t="s">
        <v>256</v>
      </c>
      <c r="BM528" s="24" t="s">
        <v>856</v>
      </c>
    </row>
    <row r="529" spans="2:65" s="1" customFormat="1" ht="54">
      <c r="B529" s="41"/>
      <c r="D529" s="183" t="s">
        <v>168</v>
      </c>
      <c r="F529" s="184" t="s">
        <v>857</v>
      </c>
      <c r="I529" s="185"/>
      <c r="L529" s="41"/>
      <c r="M529" s="186"/>
      <c r="N529" s="42"/>
      <c r="O529" s="42"/>
      <c r="P529" s="42"/>
      <c r="Q529" s="42"/>
      <c r="R529" s="42"/>
      <c r="S529" s="42"/>
      <c r="T529" s="70"/>
      <c r="AT529" s="24" t="s">
        <v>168</v>
      </c>
      <c r="AU529" s="24" t="s">
        <v>89</v>
      </c>
    </row>
    <row r="530" spans="2:65" s="1" customFormat="1" ht="38.25" customHeight="1">
      <c r="B530" s="170"/>
      <c r="C530" s="171" t="s">
        <v>858</v>
      </c>
      <c r="D530" s="171" t="s">
        <v>161</v>
      </c>
      <c r="E530" s="172" t="s">
        <v>859</v>
      </c>
      <c r="F530" s="173" t="s">
        <v>860</v>
      </c>
      <c r="G530" s="174" t="s">
        <v>418</v>
      </c>
      <c r="H530" s="175">
        <v>1</v>
      </c>
      <c r="I530" s="176"/>
      <c r="J530" s="177">
        <f>ROUND(I530*H530,2)</f>
        <v>0</v>
      </c>
      <c r="K530" s="173" t="s">
        <v>165</v>
      </c>
      <c r="L530" s="41"/>
      <c r="M530" s="178" t="s">
        <v>5</v>
      </c>
      <c r="N530" s="179" t="s">
        <v>44</v>
      </c>
      <c r="O530" s="42"/>
      <c r="P530" s="180">
        <f>O530*H530</f>
        <v>0</v>
      </c>
      <c r="Q530" s="180">
        <v>4.6249999999999999E-2</v>
      </c>
      <c r="R530" s="180">
        <f>Q530*H530</f>
        <v>4.6249999999999999E-2</v>
      </c>
      <c r="S530" s="180">
        <v>0</v>
      </c>
      <c r="T530" s="181">
        <f>S530*H530</f>
        <v>0</v>
      </c>
      <c r="AR530" s="24" t="s">
        <v>256</v>
      </c>
      <c r="AT530" s="24" t="s">
        <v>161</v>
      </c>
      <c r="AU530" s="24" t="s">
        <v>89</v>
      </c>
      <c r="AY530" s="24" t="s">
        <v>159</v>
      </c>
      <c r="BE530" s="182">
        <f>IF(N530="základní",J530,0)</f>
        <v>0</v>
      </c>
      <c r="BF530" s="182">
        <f>IF(N530="snížená",J530,0)</f>
        <v>0</v>
      </c>
      <c r="BG530" s="182">
        <f>IF(N530="zákl. přenesená",J530,0)</f>
        <v>0</v>
      </c>
      <c r="BH530" s="182">
        <f>IF(N530="sníž. přenesená",J530,0)</f>
        <v>0</v>
      </c>
      <c r="BI530" s="182">
        <f>IF(N530="nulová",J530,0)</f>
        <v>0</v>
      </c>
      <c r="BJ530" s="24" t="s">
        <v>89</v>
      </c>
      <c r="BK530" s="182">
        <f>ROUND(I530*H530,2)</f>
        <v>0</v>
      </c>
      <c r="BL530" s="24" t="s">
        <v>256</v>
      </c>
      <c r="BM530" s="24" t="s">
        <v>861</v>
      </c>
    </row>
    <row r="531" spans="2:65" s="1" customFormat="1" ht="54">
      <c r="B531" s="41"/>
      <c r="D531" s="183" t="s">
        <v>168</v>
      </c>
      <c r="F531" s="184" t="s">
        <v>857</v>
      </c>
      <c r="I531" s="185"/>
      <c r="L531" s="41"/>
      <c r="M531" s="186"/>
      <c r="N531" s="42"/>
      <c r="O531" s="42"/>
      <c r="P531" s="42"/>
      <c r="Q531" s="42"/>
      <c r="R531" s="42"/>
      <c r="S531" s="42"/>
      <c r="T531" s="70"/>
      <c r="AT531" s="24" t="s">
        <v>168</v>
      </c>
      <c r="AU531" s="24" t="s">
        <v>89</v>
      </c>
    </row>
    <row r="532" spans="2:65" s="1" customFormat="1" ht="16.5" customHeight="1">
      <c r="B532" s="170"/>
      <c r="C532" s="171" t="s">
        <v>862</v>
      </c>
      <c r="D532" s="171" t="s">
        <v>161</v>
      </c>
      <c r="E532" s="172" t="s">
        <v>863</v>
      </c>
      <c r="F532" s="173" t="s">
        <v>864</v>
      </c>
      <c r="G532" s="174" t="s">
        <v>418</v>
      </c>
      <c r="H532" s="175">
        <v>16</v>
      </c>
      <c r="I532" s="176"/>
      <c r="J532" s="177">
        <f>ROUND(I532*H532,2)</f>
        <v>0</v>
      </c>
      <c r="K532" s="173" t="s">
        <v>165</v>
      </c>
      <c r="L532" s="41"/>
      <c r="M532" s="178" t="s">
        <v>5</v>
      </c>
      <c r="N532" s="179" t="s">
        <v>44</v>
      </c>
      <c r="O532" s="42"/>
      <c r="P532" s="180">
        <f>O532*H532</f>
        <v>0</v>
      </c>
      <c r="Q532" s="180">
        <v>2.9999999999999997E-4</v>
      </c>
      <c r="R532" s="180">
        <f>Q532*H532</f>
        <v>4.7999999999999996E-3</v>
      </c>
      <c r="S532" s="180">
        <v>0</v>
      </c>
      <c r="T532" s="181">
        <f>S532*H532</f>
        <v>0</v>
      </c>
      <c r="AR532" s="24" t="s">
        <v>256</v>
      </c>
      <c r="AT532" s="24" t="s">
        <v>161</v>
      </c>
      <c r="AU532" s="24" t="s">
        <v>89</v>
      </c>
      <c r="AY532" s="24" t="s">
        <v>159</v>
      </c>
      <c r="BE532" s="182">
        <f>IF(N532="základní",J532,0)</f>
        <v>0</v>
      </c>
      <c r="BF532" s="182">
        <f>IF(N532="snížená",J532,0)</f>
        <v>0</v>
      </c>
      <c r="BG532" s="182">
        <f>IF(N532="zákl. přenesená",J532,0)</f>
        <v>0</v>
      </c>
      <c r="BH532" s="182">
        <f>IF(N532="sníž. přenesená",J532,0)</f>
        <v>0</v>
      </c>
      <c r="BI532" s="182">
        <f>IF(N532="nulová",J532,0)</f>
        <v>0</v>
      </c>
      <c r="BJ532" s="24" t="s">
        <v>89</v>
      </c>
      <c r="BK532" s="182">
        <f>ROUND(I532*H532,2)</f>
        <v>0</v>
      </c>
      <c r="BL532" s="24" t="s">
        <v>256</v>
      </c>
      <c r="BM532" s="24" t="s">
        <v>865</v>
      </c>
    </row>
    <row r="533" spans="2:65" s="11" customFormat="1">
      <c r="B533" s="187"/>
      <c r="D533" s="183" t="s">
        <v>170</v>
      </c>
      <c r="E533" s="188" t="s">
        <v>5</v>
      </c>
      <c r="F533" s="189" t="s">
        <v>866</v>
      </c>
      <c r="H533" s="190">
        <v>4</v>
      </c>
      <c r="I533" s="191"/>
      <c r="L533" s="187"/>
      <c r="M533" s="192"/>
      <c r="N533" s="193"/>
      <c r="O533" s="193"/>
      <c r="P533" s="193"/>
      <c r="Q533" s="193"/>
      <c r="R533" s="193"/>
      <c r="S533" s="193"/>
      <c r="T533" s="194"/>
      <c r="AT533" s="188" t="s">
        <v>170</v>
      </c>
      <c r="AU533" s="188" t="s">
        <v>89</v>
      </c>
      <c r="AV533" s="11" t="s">
        <v>89</v>
      </c>
      <c r="AW533" s="11" t="s">
        <v>35</v>
      </c>
      <c r="AX533" s="11" t="s">
        <v>72</v>
      </c>
      <c r="AY533" s="188" t="s">
        <v>159</v>
      </c>
    </row>
    <row r="534" spans="2:65" s="11" customFormat="1">
      <c r="B534" s="187"/>
      <c r="D534" s="183" t="s">
        <v>170</v>
      </c>
      <c r="E534" s="188" t="s">
        <v>5</v>
      </c>
      <c r="F534" s="189" t="s">
        <v>867</v>
      </c>
      <c r="H534" s="190">
        <v>2</v>
      </c>
      <c r="I534" s="191"/>
      <c r="L534" s="187"/>
      <c r="M534" s="192"/>
      <c r="N534" s="193"/>
      <c r="O534" s="193"/>
      <c r="P534" s="193"/>
      <c r="Q534" s="193"/>
      <c r="R534" s="193"/>
      <c r="S534" s="193"/>
      <c r="T534" s="194"/>
      <c r="AT534" s="188" t="s">
        <v>170</v>
      </c>
      <c r="AU534" s="188" t="s">
        <v>89</v>
      </c>
      <c r="AV534" s="11" t="s">
        <v>89</v>
      </c>
      <c r="AW534" s="11" t="s">
        <v>35</v>
      </c>
      <c r="AX534" s="11" t="s">
        <v>72</v>
      </c>
      <c r="AY534" s="188" t="s">
        <v>159</v>
      </c>
    </row>
    <row r="535" spans="2:65" s="11" customFormat="1">
      <c r="B535" s="187"/>
      <c r="D535" s="183" t="s">
        <v>170</v>
      </c>
      <c r="E535" s="188" t="s">
        <v>5</v>
      </c>
      <c r="F535" s="189" t="s">
        <v>868</v>
      </c>
      <c r="H535" s="190">
        <v>2</v>
      </c>
      <c r="I535" s="191"/>
      <c r="L535" s="187"/>
      <c r="M535" s="192"/>
      <c r="N535" s="193"/>
      <c r="O535" s="193"/>
      <c r="P535" s="193"/>
      <c r="Q535" s="193"/>
      <c r="R535" s="193"/>
      <c r="S535" s="193"/>
      <c r="T535" s="194"/>
      <c r="AT535" s="188" t="s">
        <v>170</v>
      </c>
      <c r="AU535" s="188" t="s">
        <v>89</v>
      </c>
      <c r="AV535" s="11" t="s">
        <v>89</v>
      </c>
      <c r="AW535" s="11" t="s">
        <v>35</v>
      </c>
      <c r="AX535" s="11" t="s">
        <v>72</v>
      </c>
      <c r="AY535" s="188" t="s">
        <v>159</v>
      </c>
    </row>
    <row r="536" spans="2:65" s="11" customFormat="1">
      <c r="B536" s="187"/>
      <c r="D536" s="183" t="s">
        <v>170</v>
      </c>
      <c r="E536" s="188" t="s">
        <v>5</v>
      </c>
      <c r="F536" s="189" t="s">
        <v>869</v>
      </c>
      <c r="H536" s="190">
        <v>4</v>
      </c>
      <c r="I536" s="191"/>
      <c r="L536" s="187"/>
      <c r="M536" s="192"/>
      <c r="N536" s="193"/>
      <c r="O536" s="193"/>
      <c r="P536" s="193"/>
      <c r="Q536" s="193"/>
      <c r="R536" s="193"/>
      <c r="S536" s="193"/>
      <c r="T536" s="194"/>
      <c r="AT536" s="188" t="s">
        <v>170</v>
      </c>
      <c r="AU536" s="188" t="s">
        <v>89</v>
      </c>
      <c r="AV536" s="11" t="s">
        <v>89</v>
      </c>
      <c r="AW536" s="11" t="s">
        <v>35</v>
      </c>
      <c r="AX536" s="11" t="s">
        <v>72</v>
      </c>
      <c r="AY536" s="188" t="s">
        <v>159</v>
      </c>
    </row>
    <row r="537" spans="2:65" s="11" customFormat="1">
      <c r="B537" s="187"/>
      <c r="D537" s="183" t="s">
        <v>170</v>
      </c>
      <c r="E537" s="188" t="s">
        <v>5</v>
      </c>
      <c r="F537" s="189" t="s">
        <v>870</v>
      </c>
      <c r="H537" s="190">
        <v>4</v>
      </c>
      <c r="I537" s="191"/>
      <c r="L537" s="187"/>
      <c r="M537" s="192"/>
      <c r="N537" s="193"/>
      <c r="O537" s="193"/>
      <c r="P537" s="193"/>
      <c r="Q537" s="193"/>
      <c r="R537" s="193"/>
      <c r="S537" s="193"/>
      <c r="T537" s="194"/>
      <c r="AT537" s="188" t="s">
        <v>170</v>
      </c>
      <c r="AU537" s="188" t="s">
        <v>89</v>
      </c>
      <c r="AV537" s="11" t="s">
        <v>89</v>
      </c>
      <c r="AW537" s="11" t="s">
        <v>35</v>
      </c>
      <c r="AX537" s="11" t="s">
        <v>72</v>
      </c>
      <c r="AY537" s="188" t="s">
        <v>159</v>
      </c>
    </row>
    <row r="538" spans="2:65" s="12" customFormat="1">
      <c r="B538" s="195"/>
      <c r="D538" s="183" t="s">
        <v>170</v>
      </c>
      <c r="E538" s="196" t="s">
        <v>5</v>
      </c>
      <c r="F538" s="197" t="s">
        <v>173</v>
      </c>
      <c r="H538" s="198">
        <v>16</v>
      </c>
      <c r="I538" s="199"/>
      <c r="L538" s="195"/>
      <c r="M538" s="200"/>
      <c r="N538" s="201"/>
      <c r="O538" s="201"/>
      <c r="P538" s="201"/>
      <c r="Q538" s="201"/>
      <c r="R538" s="201"/>
      <c r="S538" s="201"/>
      <c r="T538" s="202"/>
      <c r="AT538" s="196" t="s">
        <v>170</v>
      </c>
      <c r="AU538" s="196" t="s">
        <v>89</v>
      </c>
      <c r="AV538" s="12" t="s">
        <v>166</v>
      </c>
      <c r="AW538" s="12" t="s">
        <v>35</v>
      </c>
      <c r="AX538" s="12" t="s">
        <v>80</v>
      </c>
      <c r="AY538" s="196" t="s">
        <v>159</v>
      </c>
    </row>
    <row r="539" spans="2:65" s="1" customFormat="1" ht="25.5" customHeight="1">
      <c r="B539" s="170"/>
      <c r="C539" s="171" t="s">
        <v>871</v>
      </c>
      <c r="D539" s="171" t="s">
        <v>161</v>
      </c>
      <c r="E539" s="172" t="s">
        <v>872</v>
      </c>
      <c r="F539" s="173" t="s">
        <v>873</v>
      </c>
      <c r="G539" s="174" t="s">
        <v>418</v>
      </c>
      <c r="H539" s="175">
        <v>2</v>
      </c>
      <c r="I539" s="176"/>
      <c r="J539" s="177">
        <f>ROUND(I539*H539,2)</f>
        <v>0</v>
      </c>
      <c r="K539" s="173" t="s">
        <v>165</v>
      </c>
      <c r="L539" s="41"/>
      <c r="M539" s="178" t="s">
        <v>5</v>
      </c>
      <c r="N539" s="179" t="s">
        <v>44</v>
      </c>
      <c r="O539" s="42"/>
      <c r="P539" s="180">
        <f>O539*H539</f>
        <v>0</v>
      </c>
      <c r="Q539" s="180">
        <v>1.8E-3</v>
      </c>
      <c r="R539" s="180">
        <f>Q539*H539</f>
        <v>3.5999999999999999E-3</v>
      </c>
      <c r="S539" s="180">
        <v>0</v>
      </c>
      <c r="T539" s="181">
        <f>S539*H539</f>
        <v>0</v>
      </c>
      <c r="AR539" s="24" t="s">
        <v>256</v>
      </c>
      <c r="AT539" s="24" t="s">
        <v>161</v>
      </c>
      <c r="AU539" s="24" t="s">
        <v>89</v>
      </c>
      <c r="AY539" s="24" t="s">
        <v>159</v>
      </c>
      <c r="BE539" s="182">
        <f>IF(N539="základní",J539,0)</f>
        <v>0</v>
      </c>
      <c r="BF539" s="182">
        <f>IF(N539="snížená",J539,0)</f>
        <v>0</v>
      </c>
      <c r="BG539" s="182">
        <f>IF(N539="zákl. přenesená",J539,0)</f>
        <v>0</v>
      </c>
      <c r="BH539" s="182">
        <f>IF(N539="sníž. přenesená",J539,0)</f>
        <v>0</v>
      </c>
      <c r="BI539" s="182">
        <f>IF(N539="nulová",J539,0)</f>
        <v>0</v>
      </c>
      <c r="BJ539" s="24" t="s">
        <v>89</v>
      </c>
      <c r="BK539" s="182">
        <f>ROUND(I539*H539,2)</f>
        <v>0</v>
      </c>
      <c r="BL539" s="24" t="s">
        <v>256</v>
      </c>
      <c r="BM539" s="24" t="s">
        <v>874</v>
      </c>
    </row>
    <row r="540" spans="2:65" s="1" customFormat="1" ht="27">
      <c r="B540" s="41"/>
      <c r="D540" s="183" t="s">
        <v>168</v>
      </c>
      <c r="F540" s="184" t="s">
        <v>875</v>
      </c>
      <c r="I540" s="185"/>
      <c r="L540" s="41"/>
      <c r="M540" s="186"/>
      <c r="N540" s="42"/>
      <c r="O540" s="42"/>
      <c r="P540" s="42"/>
      <c r="Q540" s="42"/>
      <c r="R540" s="42"/>
      <c r="S540" s="42"/>
      <c r="T540" s="70"/>
      <c r="AT540" s="24" t="s">
        <v>168</v>
      </c>
      <c r="AU540" s="24" t="s">
        <v>89</v>
      </c>
    </row>
    <row r="541" spans="2:65" s="1" customFormat="1" ht="16.5" customHeight="1">
      <c r="B541" s="170"/>
      <c r="C541" s="171" t="s">
        <v>876</v>
      </c>
      <c r="D541" s="171" t="s">
        <v>161</v>
      </c>
      <c r="E541" s="172" t="s">
        <v>877</v>
      </c>
      <c r="F541" s="173" t="s">
        <v>878</v>
      </c>
      <c r="G541" s="174" t="s">
        <v>418</v>
      </c>
      <c r="H541" s="175">
        <v>2</v>
      </c>
      <c r="I541" s="176"/>
      <c r="J541" s="177">
        <f>ROUND(I541*H541,2)</f>
        <v>0</v>
      </c>
      <c r="K541" s="173" t="s">
        <v>165</v>
      </c>
      <c r="L541" s="41"/>
      <c r="M541" s="178" t="s">
        <v>5</v>
      </c>
      <c r="N541" s="179" t="s">
        <v>44</v>
      </c>
      <c r="O541" s="42"/>
      <c r="P541" s="180">
        <f>O541*H541</f>
        <v>0</v>
      </c>
      <c r="Q541" s="180">
        <v>1.8E-3</v>
      </c>
      <c r="R541" s="180">
        <f>Q541*H541</f>
        <v>3.5999999999999999E-3</v>
      </c>
      <c r="S541" s="180">
        <v>0</v>
      </c>
      <c r="T541" s="181">
        <f>S541*H541</f>
        <v>0</v>
      </c>
      <c r="AR541" s="24" t="s">
        <v>256</v>
      </c>
      <c r="AT541" s="24" t="s">
        <v>161</v>
      </c>
      <c r="AU541" s="24" t="s">
        <v>89</v>
      </c>
      <c r="AY541" s="24" t="s">
        <v>159</v>
      </c>
      <c r="BE541" s="182">
        <f>IF(N541="základní",J541,0)</f>
        <v>0</v>
      </c>
      <c r="BF541" s="182">
        <f>IF(N541="snížená",J541,0)</f>
        <v>0</v>
      </c>
      <c r="BG541" s="182">
        <f>IF(N541="zákl. přenesená",J541,0)</f>
        <v>0</v>
      </c>
      <c r="BH541" s="182">
        <f>IF(N541="sníž. přenesená",J541,0)</f>
        <v>0</v>
      </c>
      <c r="BI541" s="182">
        <f>IF(N541="nulová",J541,0)</f>
        <v>0</v>
      </c>
      <c r="BJ541" s="24" t="s">
        <v>89</v>
      </c>
      <c r="BK541" s="182">
        <f>ROUND(I541*H541,2)</f>
        <v>0</v>
      </c>
      <c r="BL541" s="24" t="s">
        <v>256</v>
      </c>
      <c r="BM541" s="24" t="s">
        <v>879</v>
      </c>
    </row>
    <row r="542" spans="2:65" s="1" customFormat="1" ht="27">
      <c r="B542" s="41"/>
      <c r="D542" s="183" t="s">
        <v>168</v>
      </c>
      <c r="F542" s="184" t="s">
        <v>880</v>
      </c>
      <c r="I542" s="185"/>
      <c r="L542" s="41"/>
      <c r="M542" s="186"/>
      <c r="N542" s="42"/>
      <c r="O542" s="42"/>
      <c r="P542" s="42"/>
      <c r="Q542" s="42"/>
      <c r="R542" s="42"/>
      <c r="S542" s="42"/>
      <c r="T542" s="70"/>
      <c r="AT542" s="24" t="s">
        <v>168</v>
      </c>
      <c r="AU542" s="24" t="s">
        <v>89</v>
      </c>
    </row>
    <row r="543" spans="2:65" s="1" customFormat="1" ht="16.5" customHeight="1">
      <c r="B543" s="170"/>
      <c r="C543" s="171" t="s">
        <v>881</v>
      </c>
      <c r="D543" s="171" t="s">
        <v>161</v>
      </c>
      <c r="E543" s="172" t="s">
        <v>882</v>
      </c>
      <c r="F543" s="173" t="s">
        <v>883</v>
      </c>
      <c r="G543" s="174" t="s">
        <v>418</v>
      </c>
      <c r="H543" s="175">
        <v>2</v>
      </c>
      <c r="I543" s="176"/>
      <c r="J543" s="177">
        <f>ROUND(I543*H543,2)</f>
        <v>0</v>
      </c>
      <c r="K543" s="173" t="s">
        <v>165</v>
      </c>
      <c r="L543" s="41"/>
      <c r="M543" s="178" t="s">
        <v>5</v>
      </c>
      <c r="N543" s="179" t="s">
        <v>44</v>
      </c>
      <c r="O543" s="42"/>
      <c r="P543" s="180">
        <f>O543*H543</f>
        <v>0</v>
      </c>
      <c r="Q543" s="180">
        <v>1.8400000000000001E-3</v>
      </c>
      <c r="R543" s="180">
        <f>Q543*H543</f>
        <v>3.6800000000000001E-3</v>
      </c>
      <c r="S543" s="180">
        <v>0</v>
      </c>
      <c r="T543" s="181">
        <f>S543*H543</f>
        <v>0</v>
      </c>
      <c r="AR543" s="24" t="s">
        <v>256</v>
      </c>
      <c r="AT543" s="24" t="s">
        <v>161</v>
      </c>
      <c r="AU543" s="24" t="s">
        <v>89</v>
      </c>
      <c r="AY543" s="24" t="s">
        <v>159</v>
      </c>
      <c r="BE543" s="182">
        <f>IF(N543="základní",J543,0)</f>
        <v>0</v>
      </c>
      <c r="BF543" s="182">
        <f>IF(N543="snížená",J543,0)</f>
        <v>0</v>
      </c>
      <c r="BG543" s="182">
        <f>IF(N543="zákl. přenesená",J543,0)</f>
        <v>0</v>
      </c>
      <c r="BH543" s="182">
        <f>IF(N543="sníž. přenesená",J543,0)</f>
        <v>0</v>
      </c>
      <c r="BI543" s="182">
        <f>IF(N543="nulová",J543,0)</f>
        <v>0</v>
      </c>
      <c r="BJ543" s="24" t="s">
        <v>89</v>
      </c>
      <c r="BK543" s="182">
        <f>ROUND(I543*H543,2)</f>
        <v>0</v>
      </c>
      <c r="BL543" s="24" t="s">
        <v>256</v>
      </c>
      <c r="BM543" s="24" t="s">
        <v>884</v>
      </c>
    </row>
    <row r="544" spans="2:65" s="1" customFormat="1" ht="27">
      <c r="B544" s="41"/>
      <c r="D544" s="183" t="s">
        <v>168</v>
      </c>
      <c r="F544" s="184" t="s">
        <v>885</v>
      </c>
      <c r="I544" s="185"/>
      <c r="L544" s="41"/>
      <c r="M544" s="186"/>
      <c r="N544" s="42"/>
      <c r="O544" s="42"/>
      <c r="P544" s="42"/>
      <c r="Q544" s="42"/>
      <c r="R544" s="42"/>
      <c r="S544" s="42"/>
      <c r="T544" s="70"/>
      <c r="AT544" s="24" t="s">
        <v>168</v>
      </c>
      <c r="AU544" s="24" t="s">
        <v>89</v>
      </c>
    </row>
    <row r="545" spans="2:65" s="1" customFormat="1" ht="16.5" customHeight="1">
      <c r="B545" s="170"/>
      <c r="C545" s="171" t="s">
        <v>886</v>
      </c>
      <c r="D545" s="171" t="s">
        <v>161</v>
      </c>
      <c r="E545" s="172" t="s">
        <v>887</v>
      </c>
      <c r="F545" s="173" t="s">
        <v>888</v>
      </c>
      <c r="G545" s="174" t="s">
        <v>247</v>
      </c>
      <c r="H545" s="175">
        <v>2</v>
      </c>
      <c r="I545" s="176"/>
      <c r="J545" s="177">
        <f>ROUND(I545*H545,2)</f>
        <v>0</v>
      </c>
      <c r="K545" s="173" t="s">
        <v>165</v>
      </c>
      <c r="L545" s="41"/>
      <c r="M545" s="178" t="s">
        <v>5</v>
      </c>
      <c r="N545" s="179" t="s">
        <v>44</v>
      </c>
      <c r="O545" s="42"/>
      <c r="P545" s="180">
        <f>O545*H545</f>
        <v>0</v>
      </c>
      <c r="Q545" s="180">
        <v>3.6000000000000002E-4</v>
      </c>
      <c r="R545" s="180">
        <f>Q545*H545</f>
        <v>7.2000000000000005E-4</v>
      </c>
      <c r="S545" s="180">
        <v>0</v>
      </c>
      <c r="T545" s="181">
        <f>S545*H545</f>
        <v>0</v>
      </c>
      <c r="AR545" s="24" t="s">
        <v>256</v>
      </c>
      <c r="AT545" s="24" t="s">
        <v>161</v>
      </c>
      <c r="AU545" s="24" t="s">
        <v>89</v>
      </c>
      <c r="AY545" s="24" t="s">
        <v>159</v>
      </c>
      <c r="BE545" s="182">
        <f>IF(N545="základní",J545,0)</f>
        <v>0</v>
      </c>
      <c r="BF545" s="182">
        <f>IF(N545="snížená",J545,0)</f>
        <v>0</v>
      </c>
      <c r="BG545" s="182">
        <f>IF(N545="zákl. přenesená",J545,0)</f>
        <v>0</v>
      </c>
      <c r="BH545" s="182">
        <f>IF(N545="sníž. přenesená",J545,0)</f>
        <v>0</v>
      </c>
      <c r="BI545" s="182">
        <f>IF(N545="nulová",J545,0)</f>
        <v>0</v>
      </c>
      <c r="BJ545" s="24" t="s">
        <v>89</v>
      </c>
      <c r="BK545" s="182">
        <f>ROUND(I545*H545,2)</f>
        <v>0</v>
      </c>
      <c r="BL545" s="24" t="s">
        <v>256</v>
      </c>
      <c r="BM545" s="24" t="s">
        <v>889</v>
      </c>
    </row>
    <row r="546" spans="2:65" s="1" customFormat="1" ht="16.5" customHeight="1">
      <c r="B546" s="170"/>
      <c r="C546" s="171" t="s">
        <v>890</v>
      </c>
      <c r="D546" s="171" t="s">
        <v>161</v>
      </c>
      <c r="E546" s="172" t="s">
        <v>891</v>
      </c>
      <c r="F546" s="173" t="s">
        <v>892</v>
      </c>
      <c r="G546" s="174" t="s">
        <v>247</v>
      </c>
      <c r="H546" s="175">
        <v>2</v>
      </c>
      <c r="I546" s="176"/>
      <c r="J546" s="177">
        <f>ROUND(I546*H546,2)</f>
        <v>0</v>
      </c>
      <c r="K546" s="173" t="s">
        <v>165</v>
      </c>
      <c r="L546" s="41"/>
      <c r="M546" s="178" t="s">
        <v>5</v>
      </c>
      <c r="N546" s="179" t="s">
        <v>44</v>
      </c>
      <c r="O546" s="42"/>
      <c r="P546" s="180">
        <f>O546*H546</f>
        <v>0</v>
      </c>
      <c r="Q546" s="180">
        <v>1.3999999999999999E-4</v>
      </c>
      <c r="R546" s="180">
        <f>Q546*H546</f>
        <v>2.7999999999999998E-4</v>
      </c>
      <c r="S546" s="180">
        <v>0</v>
      </c>
      <c r="T546" s="181">
        <f>S546*H546</f>
        <v>0</v>
      </c>
      <c r="AR546" s="24" t="s">
        <v>256</v>
      </c>
      <c r="AT546" s="24" t="s">
        <v>161</v>
      </c>
      <c r="AU546" s="24" t="s">
        <v>89</v>
      </c>
      <c r="AY546" s="24" t="s">
        <v>159</v>
      </c>
      <c r="BE546" s="182">
        <f>IF(N546="základní",J546,0)</f>
        <v>0</v>
      </c>
      <c r="BF546" s="182">
        <f>IF(N546="snížená",J546,0)</f>
        <v>0</v>
      </c>
      <c r="BG546" s="182">
        <f>IF(N546="zákl. přenesená",J546,0)</f>
        <v>0</v>
      </c>
      <c r="BH546" s="182">
        <f>IF(N546="sníž. přenesená",J546,0)</f>
        <v>0</v>
      </c>
      <c r="BI546" s="182">
        <f>IF(N546="nulová",J546,0)</f>
        <v>0</v>
      </c>
      <c r="BJ546" s="24" t="s">
        <v>89</v>
      </c>
      <c r="BK546" s="182">
        <f>ROUND(I546*H546,2)</f>
        <v>0</v>
      </c>
      <c r="BL546" s="24" t="s">
        <v>256</v>
      </c>
      <c r="BM546" s="24" t="s">
        <v>893</v>
      </c>
    </row>
    <row r="547" spans="2:65" s="1" customFormat="1" ht="25.5" customHeight="1">
      <c r="B547" s="170"/>
      <c r="C547" s="171" t="s">
        <v>894</v>
      </c>
      <c r="D547" s="171" t="s">
        <v>161</v>
      </c>
      <c r="E547" s="172" t="s">
        <v>895</v>
      </c>
      <c r="F547" s="173" t="s">
        <v>896</v>
      </c>
      <c r="G547" s="174" t="s">
        <v>247</v>
      </c>
      <c r="H547" s="175">
        <v>2</v>
      </c>
      <c r="I547" s="176"/>
      <c r="J547" s="177">
        <f>ROUND(I547*H547,2)</f>
        <v>0</v>
      </c>
      <c r="K547" s="173" t="s">
        <v>165</v>
      </c>
      <c r="L547" s="41"/>
      <c r="M547" s="178" t="s">
        <v>5</v>
      </c>
      <c r="N547" s="179" t="s">
        <v>44</v>
      </c>
      <c r="O547" s="42"/>
      <c r="P547" s="180">
        <f>O547*H547</f>
        <v>0</v>
      </c>
      <c r="Q547" s="180">
        <v>7.5000000000000002E-4</v>
      </c>
      <c r="R547" s="180">
        <f>Q547*H547</f>
        <v>1.5E-3</v>
      </c>
      <c r="S547" s="180">
        <v>0</v>
      </c>
      <c r="T547" s="181">
        <f>S547*H547</f>
        <v>0</v>
      </c>
      <c r="AR547" s="24" t="s">
        <v>256</v>
      </c>
      <c r="AT547" s="24" t="s">
        <v>161</v>
      </c>
      <c r="AU547" s="24" t="s">
        <v>89</v>
      </c>
      <c r="AY547" s="24" t="s">
        <v>159</v>
      </c>
      <c r="BE547" s="182">
        <f>IF(N547="základní",J547,0)</f>
        <v>0</v>
      </c>
      <c r="BF547" s="182">
        <f>IF(N547="snížená",J547,0)</f>
        <v>0</v>
      </c>
      <c r="BG547" s="182">
        <f>IF(N547="zákl. přenesená",J547,0)</f>
        <v>0</v>
      </c>
      <c r="BH547" s="182">
        <f>IF(N547="sníž. přenesená",J547,0)</f>
        <v>0</v>
      </c>
      <c r="BI547" s="182">
        <f>IF(N547="nulová",J547,0)</f>
        <v>0</v>
      </c>
      <c r="BJ547" s="24" t="s">
        <v>89</v>
      </c>
      <c r="BK547" s="182">
        <f>ROUND(I547*H547,2)</f>
        <v>0</v>
      </c>
      <c r="BL547" s="24" t="s">
        <v>256</v>
      </c>
      <c r="BM547" s="24" t="s">
        <v>897</v>
      </c>
    </row>
    <row r="548" spans="2:65" s="1" customFormat="1" ht="81">
      <c r="B548" s="41"/>
      <c r="D548" s="183" t="s">
        <v>168</v>
      </c>
      <c r="F548" s="184" t="s">
        <v>898</v>
      </c>
      <c r="I548" s="185"/>
      <c r="L548" s="41"/>
      <c r="M548" s="186"/>
      <c r="N548" s="42"/>
      <c r="O548" s="42"/>
      <c r="P548" s="42"/>
      <c r="Q548" s="42"/>
      <c r="R548" s="42"/>
      <c r="S548" s="42"/>
      <c r="T548" s="70"/>
      <c r="AT548" s="24" t="s">
        <v>168</v>
      </c>
      <c r="AU548" s="24" t="s">
        <v>89</v>
      </c>
    </row>
    <row r="549" spans="2:65" s="1" customFormat="1" ht="16.5" customHeight="1">
      <c r="B549" s="170"/>
      <c r="C549" s="171" t="s">
        <v>899</v>
      </c>
      <c r="D549" s="171" t="s">
        <v>161</v>
      </c>
      <c r="E549" s="172" t="s">
        <v>900</v>
      </c>
      <c r="F549" s="173" t="s">
        <v>901</v>
      </c>
      <c r="G549" s="174" t="s">
        <v>247</v>
      </c>
      <c r="H549" s="175">
        <v>4</v>
      </c>
      <c r="I549" s="176"/>
      <c r="J549" s="177">
        <f>ROUND(I549*H549,2)</f>
        <v>0</v>
      </c>
      <c r="K549" s="173" t="s">
        <v>165</v>
      </c>
      <c r="L549" s="41"/>
      <c r="M549" s="178" t="s">
        <v>5</v>
      </c>
      <c r="N549" s="179" t="s">
        <v>44</v>
      </c>
      <c r="O549" s="42"/>
      <c r="P549" s="180">
        <f>O549*H549</f>
        <v>0</v>
      </c>
      <c r="Q549" s="180">
        <v>9.0000000000000006E-5</v>
      </c>
      <c r="R549" s="180">
        <f>Q549*H549</f>
        <v>3.6000000000000002E-4</v>
      </c>
      <c r="S549" s="180">
        <v>0</v>
      </c>
      <c r="T549" s="181">
        <f>S549*H549</f>
        <v>0</v>
      </c>
      <c r="AR549" s="24" t="s">
        <v>256</v>
      </c>
      <c r="AT549" s="24" t="s">
        <v>161</v>
      </c>
      <c r="AU549" s="24" t="s">
        <v>89</v>
      </c>
      <c r="AY549" s="24" t="s">
        <v>159</v>
      </c>
      <c r="BE549" s="182">
        <f>IF(N549="základní",J549,0)</f>
        <v>0</v>
      </c>
      <c r="BF549" s="182">
        <f>IF(N549="snížená",J549,0)</f>
        <v>0</v>
      </c>
      <c r="BG549" s="182">
        <f>IF(N549="zákl. přenesená",J549,0)</f>
        <v>0</v>
      </c>
      <c r="BH549" s="182">
        <f>IF(N549="sníž. přenesená",J549,0)</f>
        <v>0</v>
      </c>
      <c r="BI549" s="182">
        <f>IF(N549="nulová",J549,0)</f>
        <v>0</v>
      </c>
      <c r="BJ549" s="24" t="s">
        <v>89</v>
      </c>
      <c r="BK549" s="182">
        <f>ROUND(I549*H549,2)</f>
        <v>0</v>
      </c>
      <c r="BL549" s="24" t="s">
        <v>256</v>
      </c>
      <c r="BM549" s="24" t="s">
        <v>902</v>
      </c>
    </row>
    <row r="550" spans="2:65" s="1" customFormat="1" ht="16.5" customHeight="1">
      <c r="B550" s="170"/>
      <c r="C550" s="171" t="s">
        <v>903</v>
      </c>
      <c r="D550" s="171" t="s">
        <v>161</v>
      </c>
      <c r="E550" s="172" t="s">
        <v>904</v>
      </c>
      <c r="F550" s="173" t="s">
        <v>905</v>
      </c>
      <c r="G550" s="174" t="s">
        <v>247</v>
      </c>
      <c r="H550" s="175">
        <v>2</v>
      </c>
      <c r="I550" s="176"/>
      <c r="J550" s="177">
        <f>ROUND(I550*H550,2)</f>
        <v>0</v>
      </c>
      <c r="K550" s="173" t="s">
        <v>165</v>
      </c>
      <c r="L550" s="41"/>
      <c r="M550" s="178" t="s">
        <v>5</v>
      </c>
      <c r="N550" s="179" t="s">
        <v>44</v>
      </c>
      <c r="O550" s="42"/>
      <c r="P550" s="180">
        <f>O550*H550</f>
        <v>0</v>
      </c>
      <c r="Q550" s="180">
        <v>3.1E-4</v>
      </c>
      <c r="R550" s="180">
        <f>Q550*H550</f>
        <v>6.2E-4</v>
      </c>
      <c r="S550" s="180">
        <v>0</v>
      </c>
      <c r="T550" s="181">
        <f>S550*H550</f>
        <v>0</v>
      </c>
      <c r="AR550" s="24" t="s">
        <v>256</v>
      </c>
      <c r="AT550" s="24" t="s">
        <v>161</v>
      </c>
      <c r="AU550" s="24" t="s">
        <v>89</v>
      </c>
      <c r="AY550" s="24" t="s">
        <v>159</v>
      </c>
      <c r="BE550" s="182">
        <f>IF(N550="základní",J550,0)</f>
        <v>0</v>
      </c>
      <c r="BF550" s="182">
        <f>IF(N550="snížená",J550,0)</f>
        <v>0</v>
      </c>
      <c r="BG550" s="182">
        <f>IF(N550="zákl. přenesená",J550,0)</f>
        <v>0</v>
      </c>
      <c r="BH550" s="182">
        <f>IF(N550="sníž. přenesená",J550,0)</f>
        <v>0</v>
      </c>
      <c r="BI550" s="182">
        <f>IF(N550="nulová",J550,0)</f>
        <v>0</v>
      </c>
      <c r="BJ550" s="24" t="s">
        <v>89</v>
      </c>
      <c r="BK550" s="182">
        <f>ROUND(I550*H550,2)</f>
        <v>0</v>
      </c>
      <c r="BL550" s="24" t="s">
        <v>256</v>
      </c>
      <c r="BM550" s="24" t="s">
        <v>906</v>
      </c>
    </row>
    <row r="551" spans="2:65" s="1" customFormat="1" ht="38.25" customHeight="1">
      <c r="B551" s="170"/>
      <c r="C551" s="171" t="s">
        <v>907</v>
      </c>
      <c r="D551" s="171" t="s">
        <v>161</v>
      </c>
      <c r="E551" s="172" t="s">
        <v>908</v>
      </c>
      <c r="F551" s="173" t="s">
        <v>909</v>
      </c>
      <c r="G551" s="174" t="s">
        <v>634</v>
      </c>
      <c r="H551" s="228"/>
      <c r="I551" s="176"/>
      <c r="J551" s="177">
        <f>ROUND(I551*H551,2)</f>
        <v>0</v>
      </c>
      <c r="K551" s="173" t="s">
        <v>165</v>
      </c>
      <c r="L551" s="41"/>
      <c r="M551" s="178" t="s">
        <v>5</v>
      </c>
      <c r="N551" s="179" t="s">
        <v>44</v>
      </c>
      <c r="O551" s="42"/>
      <c r="P551" s="180">
        <f>O551*H551</f>
        <v>0</v>
      </c>
      <c r="Q551" s="180">
        <v>0</v>
      </c>
      <c r="R551" s="180">
        <f>Q551*H551</f>
        <v>0</v>
      </c>
      <c r="S551" s="180">
        <v>0</v>
      </c>
      <c r="T551" s="181">
        <f>S551*H551</f>
        <v>0</v>
      </c>
      <c r="AR551" s="24" t="s">
        <v>256</v>
      </c>
      <c r="AT551" s="24" t="s">
        <v>161</v>
      </c>
      <c r="AU551" s="24" t="s">
        <v>89</v>
      </c>
      <c r="AY551" s="24" t="s">
        <v>159</v>
      </c>
      <c r="BE551" s="182">
        <f>IF(N551="základní",J551,0)</f>
        <v>0</v>
      </c>
      <c r="BF551" s="182">
        <f>IF(N551="snížená",J551,0)</f>
        <v>0</v>
      </c>
      <c r="BG551" s="182">
        <f>IF(N551="zákl. přenesená",J551,0)</f>
        <v>0</v>
      </c>
      <c r="BH551" s="182">
        <f>IF(N551="sníž. přenesená",J551,0)</f>
        <v>0</v>
      </c>
      <c r="BI551" s="182">
        <f>IF(N551="nulová",J551,0)</f>
        <v>0</v>
      </c>
      <c r="BJ551" s="24" t="s">
        <v>89</v>
      </c>
      <c r="BK551" s="182">
        <f>ROUND(I551*H551,2)</f>
        <v>0</v>
      </c>
      <c r="BL551" s="24" t="s">
        <v>256</v>
      </c>
      <c r="BM551" s="24" t="s">
        <v>910</v>
      </c>
    </row>
    <row r="552" spans="2:65" s="1" customFormat="1" ht="121.5">
      <c r="B552" s="41"/>
      <c r="D552" s="183" t="s">
        <v>168</v>
      </c>
      <c r="F552" s="184" t="s">
        <v>911</v>
      </c>
      <c r="I552" s="185"/>
      <c r="L552" s="41"/>
      <c r="M552" s="186"/>
      <c r="N552" s="42"/>
      <c r="O552" s="42"/>
      <c r="P552" s="42"/>
      <c r="Q552" s="42"/>
      <c r="R552" s="42"/>
      <c r="S552" s="42"/>
      <c r="T552" s="70"/>
      <c r="AT552" s="24" t="s">
        <v>168</v>
      </c>
      <c r="AU552" s="24" t="s">
        <v>89</v>
      </c>
    </row>
    <row r="553" spans="2:65" s="10" customFormat="1" ht="29.85" customHeight="1">
      <c r="B553" s="157"/>
      <c r="D553" s="158" t="s">
        <v>71</v>
      </c>
      <c r="E553" s="168" t="s">
        <v>912</v>
      </c>
      <c r="F553" s="168" t="s">
        <v>913</v>
      </c>
      <c r="I553" s="160"/>
      <c r="J553" s="169">
        <f>BK553</f>
        <v>0</v>
      </c>
      <c r="L553" s="157"/>
      <c r="M553" s="162"/>
      <c r="N553" s="163"/>
      <c r="O553" s="163"/>
      <c r="P553" s="164">
        <f>SUM(P554:P560)</f>
        <v>0</v>
      </c>
      <c r="Q553" s="163"/>
      <c r="R553" s="164">
        <f>SUM(R554:R560)</f>
        <v>7.5560000000000002E-2</v>
      </c>
      <c r="S553" s="163"/>
      <c r="T553" s="165">
        <f>SUM(T554:T560)</f>
        <v>0</v>
      </c>
      <c r="AR553" s="158" t="s">
        <v>89</v>
      </c>
      <c r="AT553" s="166" t="s">
        <v>71</v>
      </c>
      <c r="AU553" s="166" t="s">
        <v>80</v>
      </c>
      <c r="AY553" s="158" t="s">
        <v>159</v>
      </c>
      <c r="BK553" s="167">
        <f>SUM(BK554:BK560)</f>
        <v>0</v>
      </c>
    </row>
    <row r="554" spans="2:65" s="1" customFormat="1" ht="16.5" customHeight="1">
      <c r="B554" s="170"/>
      <c r="C554" s="171" t="s">
        <v>914</v>
      </c>
      <c r="D554" s="171" t="s">
        <v>161</v>
      </c>
      <c r="E554" s="172" t="s">
        <v>915</v>
      </c>
      <c r="F554" s="173" t="s">
        <v>916</v>
      </c>
      <c r="G554" s="174" t="s">
        <v>418</v>
      </c>
      <c r="H554" s="175">
        <v>2</v>
      </c>
      <c r="I554" s="176"/>
      <c r="J554" s="177">
        <f>ROUND(I554*H554,2)</f>
        <v>0</v>
      </c>
      <c r="K554" s="173" t="s">
        <v>165</v>
      </c>
      <c r="L554" s="41"/>
      <c r="M554" s="178" t="s">
        <v>5</v>
      </c>
      <c r="N554" s="179" t="s">
        <v>44</v>
      </c>
      <c r="O554" s="42"/>
      <c r="P554" s="180">
        <f>O554*H554</f>
        <v>0</v>
      </c>
      <c r="Q554" s="180">
        <v>3.739E-2</v>
      </c>
      <c r="R554" s="180">
        <f>Q554*H554</f>
        <v>7.4779999999999999E-2</v>
      </c>
      <c r="S554" s="180">
        <v>0</v>
      </c>
      <c r="T554" s="181">
        <f>S554*H554</f>
        <v>0</v>
      </c>
      <c r="AR554" s="24" t="s">
        <v>256</v>
      </c>
      <c r="AT554" s="24" t="s">
        <v>161</v>
      </c>
      <c r="AU554" s="24" t="s">
        <v>89</v>
      </c>
      <c r="AY554" s="24" t="s">
        <v>159</v>
      </c>
      <c r="BE554" s="182">
        <f>IF(N554="základní",J554,0)</f>
        <v>0</v>
      </c>
      <c r="BF554" s="182">
        <f>IF(N554="snížená",J554,0)</f>
        <v>0</v>
      </c>
      <c r="BG554" s="182">
        <f>IF(N554="zákl. přenesená",J554,0)</f>
        <v>0</v>
      </c>
      <c r="BH554" s="182">
        <f>IF(N554="sníž. přenesená",J554,0)</f>
        <v>0</v>
      </c>
      <c r="BI554" s="182">
        <f>IF(N554="nulová",J554,0)</f>
        <v>0</v>
      </c>
      <c r="BJ554" s="24" t="s">
        <v>89</v>
      </c>
      <c r="BK554" s="182">
        <f>ROUND(I554*H554,2)</f>
        <v>0</v>
      </c>
      <c r="BL554" s="24" t="s">
        <v>256</v>
      </c>
      <c r="BM554" s="24" t="s">
        <v>917</v>
      </c>
    </row>
    <row r="555" spans="2:65" s="1" customFormat="1" ht="40.5">
      <c r="B555" s="41"/>
      <c r="D555" s="183" t="s">
        <v>168</v>
      </c>
      <c r="F555" s="184" t="s">
        <v>918</v>
      </c>
      <c r="I555" s="185"/>
      <c r="L555" s="41"/>
      <c r="M555" s="186"/>
      <c r="N555" s="42"/>
      <c r="O555" s="42"/>
      <c r="P555" s="42"/>
      <c r="Q555" s="42"/>
      <c r="R555" s="42"/>
      <c r="S555" s="42"/>
      <c r="T555" s="70"/>
      <c r="AT555" s="24" t="s">
        <v>168</v>
      </c>
      <c r="AU555" s="24" t="s">
        <v>89</v>
      </c>
    </row>
    <row r="556" spans="2:65" s="1" customFormat="1" ht="16.5" customHeight="1">
      <c r="B556" s="170"/>
      <c r="C556" s="171" t="s">
        <v>919</v>
      </c>
      <c r="D556" s="171" t="s">
        <v>161</v>
      </c>
      <c r="E556" s="172" t="s">
        <v>920</v>
      </c>
      <c r="F556" s="173" t="s">
        <v>921</v>
      </c>
      <c r="G556" s="174" t="s">
        <v>425</v>
      </c>
      <c r="H556" s="175">
        <v>2</v>
      </c>
      <c r="I556" s="176"/>
      <c r="J556" s="177">
        <f>ROUND(I556*H556,2)</f>
        <v>0</v>
      </c>
      <c r="K556" s="173" t="s">
        <v>165</v>
      </c>
      <c r="L556" s="41"/>
      <c r="M556" s="178" t="s">
        <v>5</v>
      </c>
      <c r="N556" s="179" t="s">
        <v>44</v>
      </c>
      <c r="O556" s="42"/>
      <c r="P556" s="180">
        <f>O556*H556</f>
        <v>0</v>
      </c>
      <c r="Q556" s="180">
        <v>3.8999999999999999E-4</v>
      </c>
      <c r="R556" s="180">
        <f>Q556*H556</f>
        <v>7.7999999999999999E-4</v>
      </c>
      <c r="S556" s="180">
        <v>0</v>
      </c>
      <c r="T556" s="181">
        <f>S556*H556</f>
        <v>0</v>
      </c>
      <c r="AR556" s="24" t="s">
        <v>256</v>
      </c>
      <c r="AT556" s="24" t="s">
        <v>161</v>
      </c>
      <c r="AU556" s="24" t="s">
        <v>89</v>
      </c>
      <c r="AY556" s="24" t="s">
        <v>159</v>
      </c>
      <c r="BE556" s="182">
        <f>IF(N556="základní",J556,0)</f>
        <v>0</v>
      </c>
      <c r="BF556" s="182">
        <f>IF(N556="snížená",J556,0)</f>
        <v>0</v>
      </c>
      <c r="BG556" s="182">
        <f>IF(N556="zákl. přenesená",J556,0)</f>
        <v>0</v>
      </c>
      <c r="BH556" s="182">
        <f>IF(N556="sníž. přenesená",J556,0)</f>
        <v>0</v>
      </c>
      <c r="BI556" s="182">
        <f>IF(N556="nulová",J556,0)</f>
        <v>0</v>
      </c>
      <c r="BJ556" s="24" t="s">
        <v>89</v>
      </c>
      <c r="BK556" s="182">
        <f>ROUND(I556*H556,2)</f>
        <v>0</v>
      </c>
      <c r="BL556" s="24" t="s">
        <v>256</v>
      </c>
      <c r="BM556" s="24" t="s">
        <v>922</v>
      </c>
    </row>
    <row r="557" spans="2:65" s="11" customFormat="1">
      <c r="B557" s="187"/>
      <c r="D557" s="183" t="s">
        <v>170</v>
      </c>
      <c r="E557" s="188" t="s">
        <v>5</v>
      </c>
      <c r="F557" s="189" t="s">
        <v>421</v>
      </c>
      <c r="H557" s="190">
        <v>2</v>
      </c>
      <c r="I557" s="191"/>
      <c r="L557" s="187"/>
      <c r="M557" s="192"/>
      <c r="N557" s="193"/>
      <c r="O557" s="193"/>
      <c r="P557" s="193"/>
      <c r="Q557" s="193"/>
      <c r="R557" s="193"/>
      <c r="S557" s="193"/>
      <c r="T557" s="194"/>
      <c r="AT557" s="188" t="s">
        <v>170</v>
      </c>
      <c r="AU557" s="188" t="s">
        <v>89</v>
      </c>
      <c r="AV557" s="11" t="s">
        <v>89</v>
      </c>
      <c r="AW557" s="11" t="s">
        <v>35</v>
      </c>
      <c r="AX557" s="11" t="s">
        <v>80</v>
      </c>
      <c r="AY557" s="188" t="s">
        <v>159</v>
      </c>
    </row>
    <row r="558" spans="2:65" s="1" customFormat="1" ht="16.5" customHeight="1">
      <c r="B558" s="170"/>
      <c r="C558" s="171" t="s">
        <v>923</v>
      </c>
      <c r="D558" s="171" t="s">
        <v>161</v>
      </c>
      <c r="E558" s="172" t="s">
        <v>924</v>
      </c>
      <c r="F558" s="173" t="s">
        <v>925</v>
      </c>
      <c r="G558" s="174" t="s">
        <v>926</v>
      </c>
      <c r="H558" s="175">
        <v>2</v>
      </c>
      <c r="I558" s="176"/>
      <c r="J558" s="177">
        <f>ROUND(I558*H558,2)</f>
        <v>0</v>
      </c>
      <c r="K558" s="173" t="s">
        <v>5</v>
      </c>
      <c r="L558" s="41"/>
      <c r="M558" s="178" t="s">
        <v>5</v>
      </c>
      <c r="N558" s="179" t="s">
        <v>44</v>
      </c>
      <c r="O558" s="42"/>
      <c r="P558" s="180">
        <f>O558*H558</f>
        <v>0</v>
      </c>
      <c r="Q558" s="180">
        <v>0</v>
      </c>
      <c r="R558" s="180">
        <f>Q558*H558</f>
        <v>0</v>
      </c>
      <c r="S558" s="180">
        <v>0</v>
      </c>
      <c r="T558" s="181">
        <f>S558*H558</f>
        <v>0</v>
      </c>
      <c r="AR558" s="24" t="s">
        <v>256</v>
      </c>
      <c r="AT558" s="24" t="s">
        <v>161</v>
      </c>
      <c r="AU558" s="24" t="s">
        <v>89</v>
      </c>
      <c r="AY558" s="24" t="s">
        <v>159</v>
      </c>
      <c r="BE558" s="182">
        <f>IF(N558="základní",J558,0)</f>
        <v>0</v>
      </c>
      <c r="BF558" s="182">
        <f>IF(N558="snížená",J558,0)</f>
        <v>0</v>
      </c>
      <c r="BG558" s="182">
        <f>IF(N558="zákl. přenesená",J558,0)</f>
        <v>0</v>
      </c>
      <c r="BH558" s="182">
        <f>IF(N558="sníž. přenesená",J558,0)</f>
        <v>0</v>
      </c>
      <c r="BI558" s="182">
        <f>IF(N558="nulová",J558,0)</f>
        <v>0</v>
      </c>
      <c r="BJ558" s="24" t="s">
        <v>89</v>
      </c>
      <c r="BK558" s="182">
        <f>ROUND(I558*H558,2)</f>
        <v>0</v>
      </c>
      <c r="BL558" s="24" t="s">
        <v>256</v>
      </c>
      <c r="BM558" s="24" t="s">
        <v>927</v>
      </c>
    </row>
    <row r="559" spans="2:65" s="1" customFormat="1" ht="25.5" customHeight="1">
      <c r="B559" s="170"/>
      <c r="C559" s="171" t="s">
        <v>928</v>
      </c>
      <c r="D559" s="171" t="s">
        <v>161</v>
      </c>
      <c r="E559" s="172" t="s">
        <v>929</v>
      </c>
      <c r="F559" s="173" t="s">
        <v>930</v>
      </c>
      <c r="G559" s="174" t="s">
        <v>634</v>
      </c>
      <c r="H559" s="228"/>
      <c r="I559" s="176"/>
      <c r="J559" s="177">
        <f>ROUND(I559*H559,2)</f>
        <v>0</v>
      </c>
      <c r="K559" s="173" t="s">
        <v>165</v>
      </c>
      <c r="L559" s="41"/>
      <c r="M559" s="178" t="s">
        <v>5</v>
      </c>
      <c r="N559" s="179" t="s">
        <v>44</v>
      </c>
      <c r="O559" s="42"/>
      <c r="P559" s="180">
        <f>O559*H559</f>
        <v>0</v>
      </c>
      <c r="Q559" s="180">
        <v>0</v>
      </c>
      <c r="R559" s="180">
        <f>Q559*H559</f>
        <v>0</v>
      </c>
      <c r="S559" s="180">
        <v>0</v>
      </c>
      <c r="T559" s="181">
        <f>S559*H559</f>
        <v>0</v>
      </c>
      <c r="AR559" s="24" t="s">
        <v>256</v>
      </c>
      <c r="AT559" s="24" t="s">
        <v>161</v>
      </c>
      <c r="AU559" s="24" t="s">
        <v>89</v>
      </c>
      <c r="AY559" s="24" t="s">
        <v>159</v>
      </c>
      <c r="BE559" s="182">
        <f>IF(N559="základní",J559,0)</f>
        <v>0</v>
      </c>
      <c r="BF559" s="182">
        <f>IF(N559="snížená",J559,0)</f>
        <v>0</v>
      </c>
      <c r="BG559" s="182">
        <f>IF(N559="zákl. přenesená",J559,0)</f>
        <v>0</v>
      </c>
      <c r="BH559" s="182">
        <f>IF(N559="sníž. přenesená",J559,0)</f>
        <v>0</v>
      </c>
      <c r="BI559" s="182">
        <f>IF(N559="nulová",J559,0)</f>
        <v>0</v>
      </c>
      <c r="BJ559" s="24" t="s">
        <v>89</v>
      </c>
      <c r="BK559" s="182">
        <f>ROUND(I559*H559,2)</f>
        <v>0</v>
      </c>
      <c r="BL559" s="24" t="s">
        <v>256</v>
      </c>
      <c r="BM559" s="24" t="s">
        <v>931</v>
      </c>
    </row>
    <row r="560" spans="2:65" s="1" customFormat="1" ht="121.5">
      <c r="B560" s="41"/>
      <c r="D560" s="183" t="s">
        <v>168</v>
      </c>
      <c r="F560" s="184" t="s">
        <v>636</v>
      </c>
      <c r="I560" s="185"/>
      <c r="L560" s="41"/>
      <c r="M560" s="186"/>
      <c r="N560" s="42"/>
      <c r="O560" s="42"/>
      <c r="P560" s="42"/>
      <c r="Q560" s="42"/>
      <c r="R560" s="42"/>
      <c r="S560" s="42"/>
      <c r="T560" s="70"/>
      <c r="AT560" s="24" t="s">
        <v>168</v>
      </c>
      <c r="AU560" s="24" t="s">
        <v>89</v>
      </c>
    </row>
    <row r="561" spans="2:65" s="10" customFormat="1" ht="29.85" customHeight="1">
      <c r="B561" s="157"/>
      <c r="D561" s="158" t="s">
        <v>71</v>
      </c>
      <c r="E561" s="168" t="s">
        <v>932</v>
      </c>
      <c r="F561" s="168" t="s">
        <v>933</v>
      </c>
      <c r="I561" s="160"/>
      <c r="J561" s="169">
        <f>BK561</f>
        <v>0</v>
      </c>
      <c r="L561" s="157"/>
      <c r="M561" s="162"/>
      <c r="N561" s="163"/>
      <c r="O561" s="163"/>
      <c r="P561" s="164">
        <f>SUM(P562:P568)</f>
        <v>0</v>
      </c>
      <c r="Q561" s="163"/>
      <c r="R561" s="164">
        <f>SUM(R562:R568)</f>
        <v>6.0299999999999992E-2</v>
      </c>
      <c r="S561" s="163"/>
      <c r="T561" s="165">
        <f>SUM(T562:T568)</f>
        <v>0</v>
      </c>
      <c r="AR561" s="158" t="s">
        <v>89</v>
      </c>
      <c r="AT561" s="166" t="s">
        <v>71</v>
      </c>
      <c r="AU561" s="166" t="s">
        <v>80</v>
      </c>
      <c r="AY561" s="158" t="s">
        <v>159</v>
      </c>
      <c r="BK561" s="167">
        <f>SUM(BK562:BK568)</f>
        <v>0</v>
      </c>
    </row>
    <row r="562" spans="2:65" s="1" customFormat="1" ht="16.5" customHeight="1">
      <c r="B562" s="170"/>
      <c r="C562" s="171" t="s">
        <v>934</v>
      </c>
      <c r="D562" s="171" t="s">
        <v>161</v>
      </c>
      <c r="E562" s="172" t="s">
        <v>935</v>
      </c>
      <c r="F562" s="173" t="s">
        <v>936</v>
      </c>
      <c r="G562" s="174" t="s">
        <v>425</v>
      </c>
      <c r="H562" s="175">
        <v>70</v>
      </c>
      <c r="I562" s="176"/>
      <c r="J562" s="177">
        <f>ROUND(I562*H562,2)</f>
        <v>0</v>
      </c>
      <c r="K562" s="173" t="s">
        <v>165</v>
      </c>
      <c r="L562" s="41"/>
      <c r="M562" s="178" t="s">
        <v>5</v>
      </c>
      <c r="N562" s="179" t="s">
        <v>44</v>
      </c>
      <c r="O562" s="42"/>
      <c r="P562" s="180">
        <f>O562*H562</f>
        <v>0</v>
      </c>
      <c r="Q562" s="180">
        <v>4.4999999999999999E-4</v>
      </c>
      <c r="R562" s="180">
        <f>Q562*H562</f>
        <v>3.15E-2</v>
      </c>
      <c r="S562" s="180">
        <v>0</v>
      </c>
      <c r="T562" s="181">
        <f>S562*H562</f>
        <v>0</v>
      </c>
      <c r="AR562" s="24" t="s">
        <v>256</v>
      </c>
      <c r="AT562" s="24" t="s">
        <v>161</v>
      </c>
      <c r="AU562" s="24" t="s">
        <v>89</v>
      </c>
      <c r="AY562" s="24" t="s">
        <v>159</v>
      </c>
      <c r="BE562" s="182">
        <f>IF(N562="základní",J562,0)</f>
        <v>0</v>
      </c>
      <c r="BF562" s="182">
        <f>IF(N562="snížená",J562,0)</f>
        <v>0</v>
      </c>
      <c r="BG562" s="182">
        <f>IF(N562="zákl. přenesená",J562,0)</f>
        <v>0</v>
      </c>
      <c r="BH562" s="182">
        <f>IF(N562="sníž. přenesená",J562,0)</f>
        <v>0</v>
      </c>
      <c r="BI562" s="182">
        <f>IF(N562="nulová",J562,0)</f>
        <v>0</v>
      </c>
      <c r="BJ562" s="24" t="s">
        <v>89</v>
      </c>
      <c r="BK562" s="182">
        <f>ROUND(I562*H562,2)</f>
        <v>0</v>
      </c>
      <c r="BL562" s="24" t="s">
        <v>256</v>
      </c>
      <c r="BM562" s="24" t="s">
        <v>937</v>
      </c>
    </row>
    <row r="563" spans="2:65" s="1" customFormat="1" ht="16.5" customHeight="1">
      <c r="B563" s="170"/>
      <c r="C563" s="171" t="s">
        <v>938</v>
      </c>
      <c r="D563" s="171" t="s">
        <v>161</v>
      </c>
      <c r="E563" s="172" t="s">
        <v>939</v>
      </c>
      <c r="F563" s="173" t="s">
        <v>940</v>
      </c>
      <c r="G563" s="174" t="s">
        <v>425</v>
      </c>
      <c r="H563" s="175">
        <v>30</v>
      </c>
      <c r="I563" s="176"/>
      <c r="J563" s="177">
        <f>ROUND(I563*H563,2)</f>
        <v>0</v>
      </c>
      <c r="K563" s="173" t="s">
        <v>165</v>
      </c>
      <c r="L563" s="41"/>
      <c r="M563" s="178" t="s">
        <v>5</v>
      </c>
      <c r="N563" s="179" t="s">
        <v>44</v>
      </c>
      <c r="O563" s="42"/>
      <c r="P563" s="180">
        <f>O563*H563</f>
        <v>0</v>
      </c>
      <c r="Q563" s="180">
        <v>5.5999999999999995E-4</v>
      </c>
      <c r="R563" s="180">
        <f>Q563*H563</f>
        <v>1.6799999999999999E-2</v>
      </c>
      <c r="S563" s="180">
        <v>0</v>
      </c>
      <c r="T563" s="181">
        <f>S563*H563</f>
        <v>0</v>
      </c>
      <c r="AR563" s="24" t="s">
        <v>256</v>
      </c>
      <c r="AT563" s="24" t="s">
        <v>161</v>
      </c>
      <c r="AU563" s="24" t="s">
        <v>89</v>
      </c>
      <c r="AY563" s="24" t="s">
        <v>159</v>
      </c>
      <c r="BE563" s="182">
        <f>IF(N563="základní",J563,0)</f>
        <v>0</v>
      </c>
      <c r="BF563" s="182">
        <f>IF(N563="snížená",J563,0)</f>
        <v>0</v>
      </c>
      <c r="BG563" s="182">
        <f>IF(N563="zákl. přenesená",J563,0)</f>
        <v>0</v>
      </c>
      <c r="BH563" s="182">
        <f>IF(N563="sníž. přenesená",J563,0)</f>
        <v>0</v>
      </c>
      <c r="BI563" s="182">
        <f>IF(N563="nulová",J563,0)</f>
        <v>0</v>
      </c>
      <c r="BJ563" s="24" t="s">
        <v>89</v>
      </c>
      <c r="BK563" s="182">
        <f>ROUND(I563*H563,2)</f>
        <v>0</v>
      </c>
      <c r="BL563" s="24" t="s">
        <v>256</v>
      </c>
      <c r="BM563" s="24" t="s">
        <v>941</v>
      </c>
    </row>
    <row r="564" spans="2:65" s="1" customFormat="1" ht="16.5" customHeight="1">
      <c r="B564" s="170"/>
      <c r="C564" s="171" t="s">
        <v>942</v>
      </c>
      <c r="D564" s="171" t="s">
        <v>161</v>
      </c>
      <c r="E564" s="172" t="s">
        <v>943</v>
      </c>
      <c r="F564" s="173" t="s">
        <v>944</v>
      </c>
      <c r="G564" s="174" t="s">
        <v>425</v>
      </c>
      <c r="H564" s="175">
        <v>100</v>
      </c>
      <c r="I564" s="176"/>
      <c r="J564" s="177">
        <f>ROUND(I564*H564,2)</f>
        <v>0</v>
      </c>
      <c r="K564" s="173" t="s">
        <v>165</v>
      </c>
      <c r="L564" s="41"/>
      <c r="M564" s="178" t="s">
        <v>5</v>
      </c>
      <c r="N564" s="179" t="s">
        <v>44</v>
      </c>
      <c r="O564" s="42"/>
      <c r="P564" s="180">
        <f>O564*H564</f>
        <v>0</v>
      </c>
      <c r="Q564" s="180">
        <v>0</v>
      </c>
      <c r="R564" s="180">
        <f>Q564*H564</f>
        <v>0</v>
      </c>
      <c r="S564" s="180">
        <v>0</v>
      </c>
      <c r="T564" s="181">
        <f>S564*H564</f>
        <v>0</v>
      </c>
      <c r="AR564" s="24" t="s">
        <v>256</v>
      </c>
      <c r="AT564" s="24" t="s">
        <v>161</v>
      </c>
      <c r="AU564" s="24" t="s">
        <v>89</v>
      </c>
      <c r="AY564" s="24" t="s">
        <v>159</v>
      </c>
      <c r="BE564" s="182">
        <f>IF(N564="základní",J564,0)</f>
        <v>0</v>
      </c>
      <c r="BF564" s="182">
        <f>IF(N564="snížená",J564,0)</f>
        <v>0</v>
      </c>
      <c r="BG564" s="182">
        <f>IF(N564="zákl. přenesená",J564,0)</f>
        <v>0</v>
      </c>
      <c r="BH564" s="182">
        <f>IF(N564="sníž. přenesená",J564,0)</f>
        <v>0</v>
      </c>
      <c r="BI564" s="182">
        <f>IF(N564="nulová",J564,0)</f>
        <v>0</v>
      </c>
      <c r="BJ564" s="24" t="s">
        <v>89</v>
      </c>
      <c r="BK564" s="182">
        <f>ROUND(I564*H564,2)</f>
        <v>0</v>
      </c>
      <c r="BL564" s="24" t="s">
        <v>256</v>
      </c>
      <c r="BM564" s="24" t="s">
        <v>945</v>
      </c>
    </row>
    <row r="565" spans="2:65" s="1" customFormat="1" ht="38.25" customHeight="1">
      <c r="B565" s="170"/>
      <c r="C565" s="171" t="s">
        <v>946</v>
      </c>
      <c r="D565" s="171" t="s">
        <v>161</v>
      </c>
      <c r="E565" s="172" t="s">
        <v>947</v>
      </c>
      <c r="F565" s="173" t="s">
        <v>948</v>
      </c>
      <c r="G565" s="174" t="s">
        <v>425</v>
      </c>
      <c r="H565" s="175">
        <v>100</v>
      </c>
      <c r="I565" s="176"/>
      <c r="J565" s="177">
        <f>ROUND(I565*H565,2)</f>
        <v>0</v>
      </c>
      <c r="K565" s="173" t="s">
        <v>165</v>
      </c>
      <c r="L565" s="41"/>
      <c r="M565" s="178" t="s">
        <v>5</v>
      </c>
      <c r="N565" s="179" t="s">
        <v>44</v>
      </c>
      <c r="O565" s="42"/>
      <c r="P565" s="180">
        <f>O565*H565</f>
        <v>0</v>
      </c>
      <c r="Q565" s="180">
        <v>1.2E-4</v>
      </c>
      <c r="R565" s="180">
        <f>Q565*H565</f>
        <v>1.2E-2</v>
      </c>
      <c r="S565" s="180">
        <v>0</v>
      </c>
      <c r="T565" s="181">
        <f>S565*H565</f>
        <v>0</v>
      </c>
      <c r="AR565" s="24" t="s">
        <v>256</v>
      </c>
      <c r="AT565" s="24" t="s">
        <v>161</v>
      </c>
      <c r="AU565" s="24" t="s">
        <v>89</v>
      </c>
      <c r="AY565" s="24" t="s">
        <v>159</v>
      </c>
      <c r="BE565" s="182">
        <f>IF(N565="základní",J565,0)</f>
        <v>0</v>
      </c>
      <c r="BF565" s="182">
        <f>IF(N565="snížená",J565,0)</f>
        <v>0</v>
      </c>
      <c r="BG565" s="182">
        <f>IF(N565="zákl. přenesená",J565,0)</f>
        <v>0</v>
      </c>
      <c r="BH565" s="182">
        <f>IF(N565="sníž. přenesená",J565,0)</f>
        <v>0</v>
      </c>
      <c r="BI565" s="182">
        <f>IF(N565="nulová",J565,0)</f>
        <v>0</v>
      </c>
      <c r="BJ565" s="24" t="s">
        <v>89</v>
      </c>
      <c r="BK565" s="182">
        <f>ROUND(I565*H565,2)</f>
        <v>0</v>
      </c>
      <c r="BL565" s="24" t="s">
        <v>256</v>
      </c>
      <c r="BM565" s="24" t="s">
        <v>949</v>
      </c>
    </row>
    <row r="566" spans="2:65" s="1" customFormat="1" ht="27">
      <c r="B566" s="41"/>
      <c r="D566" s="183" t="s">
        <v>168</v>
      </c>
      <c r="F566" s="184" t="s">
        <v>758</v>
      </c>
      <c r="I566" s="185"/>
      <c r="L566" s="41"/>
      <c r="M566" s="186"/>
      <c r="N566" s="42"/>
      <c r="O566" s="42"/>
      <c r="P566" s="42"/>
      <c r="Q566" s="42"/>
      <c r="R566" s="42"/>
      <c r="S566" s="42"/>
      <c r="T566" s="70"/>
      <c r="AT566" s="24" t="s">
        <v>168</v>
      </c>
      <c r="AU566" s="24" t="s">
        <v>89</v>
      </c>
    </row>
    <row r="567" spans="2:65" s="1" customFormat="1" ht="38.25" customHeight="1">
      <c r="B567" s="170"/>
      <c r="C567" s="171" t="s">
        <v>950</v>
      </c>
      <c r="D567" s="171" t="s">
        <v>161</v>
      </c>
      <c r="E567" s="172" t="s">
        <v>951</v>
      </c>
      <c r="F567" s="173" t="s">
        <v>952</v>
      </c>
      <c r="G567" s="174" t="s">
        <v>634</v>
      </c>
      <c r="H567" s="228"/>
      <c r="I567" s="176"/>
      <c r="J567" s="177">
        <f>ROUND(I567*H567,2)</f>
        <v>0</v>
      </c>
      <c r="K567" s="173" t="s">
        <v>165</v>
      </c>
      <c r="L567" s="41"/>
      <c r="M567" s="178" t="s">
        <v>5</v>
      </c>
      <c r="N567" s="179" t="s">
        <v>44</v>
      </c>
      <c r="O567" s="42"/>
      <c r="P567" s="180">
        <f>O567*H567</f>
        <v>0</v>
      </c>
      <c r="Q567" s="180">
        <v>0</v>
      </c>
      <c r="R567" s="180">
        <f>Q567*H567</f>
        <v>0</v>
      </c>
      <c r="S567" s="180">
        <v>0</v>
      </c>
      <c r="T567" s="181">
        <f>S567*H567</f>
        <v>0</v>
      </c>
      <c r="AR567" s="24" t="s">
        <v>256</v>
      </c>
      <c r="AT567" s="24" t="s">
        <v>161</v>
      </c>
      <c r="AU567" s="24" t="s">
        <v>89</v>
      </c>
      <c r="AY567" s="24" t="s">
        <v>159</v>
      </c>
      <c r="BE567" s="182">
        <f>IF(N567="základní",J567,0)</f>
        <v>0</v>
      </c>
      <c r="BF567" s="182">
        <f>IF(N567="snížená",J567,0)</f>
        <v>0</v>
      </c>
      <c r="BG567" s="182">
        <f>IF(N567="zákl. přenesená",J567,0)</f>
        <v>0</v>
      </c>
      <c r="BH567" s="182">
        <f>IF(N567="sníž. přenesená",J567,0)</f>
        <v>0</v>
      </c>
      <c r="BI567" s="182">
        <f>IF(N567="nulová",J567,0)</f>
        <v>0</v>
      </c>
      <c r="BJ567" s="24" t="s">
        <v>89</v>
      </c>
      <c r="BK567" s="182">
        <f>ROUND(I567*H567,2)</f>
        <v>0</v>
      </c>
      <c r="BL567" s="24" t="s">
        <v>256</v>
      </c>
      <c r="BM567" s="24" t="s">
        <v>953</v>
      </c>
    </row>
    <row r="568" spans="2:65" s="1" customFormat="1" ht="121.5">
      <c r="B568" s="41"/>
      <c r="D568" s="183" t="s">
        <v>168</v>
      </c>
      <c r="F568" s="184" t="s">
        <v>655</v>
      </c>
      <c r="I568" s="185"/>
      <c r="L568" s="41"/>
      <c r="M568" s="186"/>
      <c r="N568" s="42"/>
      <c r="O568" s="42"/>
      <c r="P568" s="42"/>
      <c r="Q568" s="42"/>
      <c r="R568" s="42"/>
      <c r="S568" s="42"/>
      <c r="T568" s="70"/>
      <c r="AT568" s="24" t="s">
        <v>168</v>
      </c>
      <c r="AU568" s="24" t="s">
        <v>89</v>
      </c>
    </row>
    <row r="569" spans="2:65" s="10" customFormat="1" ht="29.85" customHeight="1">
      <c r="B569" s="157"/>
      <c r="D569" s="158" t="s">
        <v>71</v>
      </c>
      <c r="E569" s="168" t="s">
        <v>954</v>
      </c>
      <c r="F569" s="168" t="s">
        <v>955</v>
      </c>
      <c r="I569" s="160"/>
      <c r="J569" s="169">
        <f>BK569</f>
        <v>0</v>
      </c>
      <c r="L569" s="157"/>
      <c r="M569" s="162"/>
      <c r="N569" s="163"/>
      <c r="O569" s="163"/>
      <c r="P569" s="164">
        <f>SUM(P570:P584)</f>
        <v>0</v>
      </c>
      <c r="Q569" s="163"/>
      <c r="R569" s="164">
        <f>SUM(R570:R584)</f>
        <v>2.0559999999999998E-2</v>
      </c>
      <c r="S569" s="163"/>
      <c r="T569" s="165">
        <f>SUM(T570:T584)</f>
        <v>0</v>
      </c>
      <c r="AR569" s="158" t="s">
        <v>89</v>
      </c>
      <c r="AT569" s="166" t="s">
        <v>71</v>
      </c>
      <c r="AU569" s="166" t="s">
        <v>80</v>
      </c>
      <c r="AY569" s="158" t="s">
        <v>159</v>
      </c>
      <c r="BK569" s="167">
        <f>SUM(BK570:BK584)</f>
        <v>0</v>
      </c>
    </row>
    <row r="570" spans="2:65" s="1" customFormat="1" ht="16.5" customHeight="1">
      <c r="B570" s="170"/>
      <c r="C570" s="171" t="s">
        <v>956</v>
      </c>
      <c r="D570" s="171" t="s">
        <v>161</v>
      </c>
      <c r="E570" s="172" t="s">
        <v>957</v>
      </c>
      <c r="F570" s="173" t="s">
        <v>958</v>
      </c>
      <c r="G570" s="174" t="s">
        <v>418</v>
      </c>
      <c r="H570" s="175">
        <v>2</v>
      </c>
      <c r="I570" s="176"/>
      <c r="J570" s="177">
        <f>ROUND(I570*H570,2)</f>
        <v>0</v>
      </c>
      <c r="K570" s="173" t="s">
        <v>165</v>
      </c>
      <c r="L570" s="41"/>
      <c r="M570" s="178" t="s">
        <v>5</v>
      </c>
      <c r="N570" s="179" t="s">
        <v>44</v>
      </c>
      <c r="O570" s="42"/>
      <c r="P570" s="180">
        <f>O570*H570</f>
        <v>0</v>
      </c>
      <c r="Q570" s="180">
        <v>5.7299999999999999E-3</v>
      </c>
      <c r="R570" s="180">
        <f>Q570*H570</f>
        <v>1.146E-2</v>
      </c>
      <c r="S570" s="180">
        <v>0</v>
      </c>
      <c r="T570" s="181">
        <f>S570*H570</f>
        <v>0</v>
      </c>
      <c r="AR570" s="24" t="s">
        <v>256</v>
      </c>
      <c r="AT570" s="24" t="s">
        <v>161</v>
      </c>
      <c r="AU570" s="24" t="s">
        <v>89</v>
      </c>
      <c r="AY570" s="24" t="s">
        <v>159</v>
      </c>
      <c r="BE570" s="182">
        <f>IF(N570="základní",J570,0)</f>
        <v>0</v>
      </c>
      <c r="BF570" s="182">
        <f>IF(N570="snížená",J570,0)</f>
        <v>0</v>
      </c>
      <c r="BG570" s="182">
        <f>IF(N570="zákl. přenesená",J570,0)</f>
        <v>0</v>
      </c>
      <c r="BH570" s="182">
        <f>IF(N570="sníž. přenesená",J570,0)</f>
        <v>0</v>
      </c>
      <c r="BI570" s="182">
        <f>IF(N570="nulová",J570,0)</f>
        <v>0</v>
      </c>
      <c r="BJ570" s="24" t="s">
        <v>89</v>
      </c>
      <c r="BK570" s="182">
        <f>ROUND(I570*H570,2)</f>
        <v>0</v>
      </c>
      <c r="BL570" s="24" t="s">
        <v>256</v>
      </c>
      <c r="BM570" s="24" t="s">
        <v>959</v>
      </c>
    </row>
    <row r="571" spans="2:65" s="1" customFormat="1" ht="25.5" customHeight="1">
      <c r="B571" s="170"/>
      <c r="C571" s="171" t="s">
        <v>960</v>
      </c>
      <c r="D571" s="171" t="s">
        <v>161</v>
      </c>
      <c r="E571" s="172" t="s">
        <v>961</v>
      </c>
      <c r="F571" s="173" t="s">
        <v>962</v>
      </c>
      <c r="G571" s="174" t="s">
        <v>247</v>
      </c>
      <c r="H571" s="175">
        <v>9</v>
      </c>
      <c r="I571" s="176"/>
      <c r="J571" s="177">
        <f>ROUND(I571*H571,2)</f>
        <v>0</v>
      </c>
      <c r="K571" s="173" t="s">
        <v>5</v>
      </c>
      <c r="L571" s="41"/>
      <c r="M571" s="178" t="s">
        <v>5</v>
      </c>
      <c r="N571" s="179" t="s">
        <v>44</v>
      </c>
      <c r="O571" s="42"/>
      <c r="P571" s="180">
        <f>O571*H571</f>
        <v>0</v>
      </c>
      <c r="Q571" s="180">
        <v>6.9999999999999999E-4</v>
      </c>
      <c r="R571" s="180">
        <f>Q571*H571</f>
        <v>6.3E-3</v>
      </c>
      <c r="S571" s="180">
        <v>0</v>
      </c>
      <c r="T571" s="181">
        <f>S571*H571</f>
        <v>0</v>
      </c>
      <c r="AR571" s="24" t="s">
        <v>256</v>
      </c>
      <c r="AT571" s="24" t="s">
        <v>161</v>
      </c>
      <c r="AU571" s="24" t="s">
        <v>89</v>
      </c>
      <c r="AY571" s="24" t="s">
        <v>159</v>
      </c>
      <c r="BE571" s="182">
        <f>IF(N571="základní",J571,0)</f>
        <v>0</v>
      </c>
      <c r="BF571" s="182">
        <f>IF(N571="snížená",J571,0)</f>
        <v>0</v>
      </c>
      <c r="BG571" s="182">
        <f>IF(N571="zákl. přenesená",J571,0)</f>
        <v>0</v>
      </c>
      <c r="BH571" s="182">
        <f>IF(N571="sníž. přenesená",J571,0)</f>
        <v>0</v>
      </c>
      <c r="BI571" s="182">
        <f>IF(N571="nulová",J571,0)</f>
        <v>0</v>
      </c>
      <c r="BJ571" s="24" t="s">
        <v>89</v>
      </c>
      <c r="BK571" s="182">
        <f>ROUND(I571*H571,2)</f>
        <v>0</v>
      </c>
      <c r="BL571" s="24" t="s">
        <v>256</v>
      </c>
      <c r="BM571" s="24" t="s">
        <v>963</v>
      </c>
    </row>
    <row r="572" spans="2:65" s="1" customFormat="1" ht="16.5" customHeight="1">
      <c r="B572" s="170"/>
      <c r="C572" s="171" t="s">
        <v>964</v>
      </c>
      <c r="D572" s="171" t="s">
        <v>161</v>
      </c>
      <c r="E572" s="172" t="s">
        <v>965</v>
      </c>
      <c r="F572" s="173" t="s">
        <v>966</v>
      </c>
      <c r="G572" s="174" t="s">
        <v>247</v>
      </c>
      <c r="H572" s="175">
        <v>8</v>
      </c>
      <c r="I572" s="176"/>
      <c r="J572" s="177">
        <f>ROUND(I572*H572,2)</f>
        <v>0</v>
      </c>
      <c r="K572" s="173" t="s">
        <v>165</v>
      </c>
      <c r="L572" s="41"/>
      <c r="M572" s="178" t="s">
        <v>5</v>
      </c>
      <c r="N572" s="179" t="s">
        <v>44</v>
      </c>
      <c r="O572" s="42"/>
      <c r="P572" s="180">
        <f>O572*H572</f>
        <v>0</v>
      </c>
      <c r="Q572" s="180">
        <v>1.8000000000000001E-4</v>
      </c>
      <c r="R572" s="180">
        <f>Q572*H572</f>
        <v>1.4400000000000001E-3</v>
      </c>
      <c r="S572" s="180">
        <v>0</v>
      </c>
      <c r="T572" s="181">
        <f>S572*H572</f>
        <v>0</v>
      </c>
      <c r="AR572" s="24" t="s">
        <v>256</v>
      </c>
      <c r="AT572" s="24" t="s">
        <v>161</v>
      </c>
      <c r="AU572" s="24" t="s">
        <v>89</v>
      </c>
      <c r="AY572" s="24" t="s">
        <v>159</v>
      </c>
      <c r="BE572" s="182">
        <f>IF(N572="základní",J572,0)</f>
        <v>0</v>
      </c>
      <c r="BF572" s="182">
        <f>IF(N572="snížená",J572,0)</f>
        <v>0</v>
      </c>
      <c r="BG572" s="182">
        <f>IF(N572="zákl. přenesená",J572,0)</f>
        <v>0</v>
      </c>
      <c r="BH572" s="182">
        <f>IF(N572="sníž. přenesená",J572,0)</f>
        <v>0</v>
      </c>
      <c r="BI572" s="182">
        <f>IF(N572="nulová",J572,0)</f>
        <v>0</v>
      </c>
      <c r="BJ572" s="24" t="s">
        <v>89</v>
      </c>
      <c r="BK572" s="182">
        <f>ROUND(I572*H572,2)</f>
        <v>0</v>
      </c>
      <c r="BL572" s="24" t="s">
        <v>256</v>
      </c>
      <c r="BM572" s="24" t="s">
        <v>967</v>
      </c>
    </row>
    <row r="573" spans="2:65" s="11" customFormat="1">
      <c r="B573" s="187"/>
      <c r="D573" s="183" t="s">
        <v>170</v>
      </c>
      <c r="E573" s="188" t="s">
        <v>5</v>
      </c>
      <c r="F573" s="189" t="s">
        <v>968</v>
      </c>
      <c r="H573" s="190">
        <v>8</v>
      </c>
      <c r="I573" s="191"/>
      <c r="L573" s="187"/>
      <c r="M573" s="192"/>
      <c r="N573" s="193"/>
      <c r="O573" s="193"/>
      <c r="P573" s="193"/>
      <c r="Q573" s="193"/>
      <c r="R573" s="193"/>
      <c r="S573" s="193"/>
      <c r="T573" s="194"/>
      <c r="AT573" s="188" t="s">
        <v>170</v>
      </c>
      <c r="AU573" s="188" t="s">
        <v>89</v>
      </c>
      <c r="AV573" s="11" t="s">
        <v>89</v>
      </c>
      <c r="AW573" s="11" t="s">
        <v>35</v>
      </c>
      <c r="AX573" s="11" t="s">
        <v>80</v>
      </c>
      <c r="AY573" s="188" t="s">
        <v>159</v>
      </c>
    </row>
    <row r="574" spans="2:65" s="1" customFormat="1" ht="16.5" customHeight="1">
      <c r="B574" s="170"/>
      <c r="C574" s="171" t="s">
        <v>969</v>
      </c>
      <c r="D574" s="171" t="s">
        <v>161</v>
      </c>
      <c r="E574" s="172" t="s">
        <v>970</v>
      </c>
      <c r="F574" s="173" t="s">
        <v>971</v>
      </c>
      <c r="G574" s="174" t="s">
        <v>247</v>
      </c>
      <c r="H574" s="175">
        <v>4</v>
      </c>
      <c r="I574" s="176"/>
      <c r="J574" s="177">
        <f t="shared" ref="J574:J583" si="0">ROUND(I574*H574,2)</f>
        <v>0</v>
      </c>
      <c r="K574" s="173" t="s">
        <v>5</v>
      </c>
      <c r="L574" s="41"/>
      <c r="M574" s="178" t="s">
        <v>5</v>
      </c>
      <c r="N574" s="179" t="s">
        <v>44</v>
      </c>
      <c r="O574" s="42"/>
      <c r="P574" s="180">
        <f t="shared" ref="P574:P583" si="1">O574*H574</f>
        <v>0</v>
      </c>
      <c r="Q574" s="180">
        <v>3.4000000000000002E-4</v>
      </c>
      <c r="R574" s="180">
        <f t="shared" ref="R574:R583" si="2">Q574*H574</f>
        <v>1.3600000000000001E-3</v>
      </c>
      <c r="S574" s="180">
        <v>0</v>
      </c>
      <c r="T574" s="181">
        <f t="shared" ref="T574:T583" si="3">S574*H574</f>
        <v>0</v>
      </c>
      <c r="AR574" s="24" t="s">
        <v>256</v>
      </c>
      <c r="AT574" s="24" t="s">
        <v>161</v>
      </c>
      <c r="AU574" s="24" t="s">
        <v>89</v>
      </c>
      <c r="AY574" s="24" t="s">
        <v>159</v>
      </c>
      <c r="BE574" s="182">
        <f t="shared" ref="BE574:BE583" si="4">IF(N574="základní",J574,0)</f>
        <v>0</v>
      </c>
      <c r="BF574" s="182">
        <f t="shared" ref="BF574:BF583" si="5">IF(N574="snížená",J574,0)</f>
        <v>0</v>
      </c>
      <c r="BG574" s="182">
        <f t="shared" ref="BG574:BG583" si="6">IF(N574="zákl. přenesená",J574,0)</f>
        <v>0</v>
      </c>
      <c r="BH574" s="182">
        <f t="shared" ref="BH574:BH583" si="7">IF(N574="sníž. přenesená",J574,0)</f>
        <v>0</v>
      </c>
      <c r="BI574" s="182">
        <f t="shared" ref="BI574:BI583" si="8">IF(N574="nulová",J574,0)</f>
        <v>0</v>
      </c>
      <c r="BJ574" s="24" t="s">
        <v>89</v>
      </c>
      <c r="BK574" s="182">
        <f t="shared" ref="BK574:BK583" si="9">ROUND(I574*H574,2)</f>
        <v>0</v>
      </c>
      <c r="BL574" s="24" t="s">
        <v>256</v>
      </c>
      <c r="BM574" s="24" t="s">
        <v>972</v>
      </c>
    </row>
    <row r="575" spans="2:65" s="1" customFormat="1" ht="16.5" customHeight="1">
      <c r="B575" s="170"/>
      <c r="C575" s="171" t="s">
        <v>973</v>
      </c>
      <c r="D575" s="171" t="s">
        <v>161</v>
      </c>
      <c r="E575" s="172" t="s">
        <v>974</v>
      </c>
      <c r="F575" s="173" t="s">
        <v>975</v>
      </c>
      <c r="G575" s="174" t="s">
        <v>926</v>
      </c>
      <c r="H575" s="175">
        <v>1</v>
      </c>
      <c r="I575" s="176"/>
      <c r="J575" s="177">
        <f t="shared" si="0"/>
        <v>0</v>
      </c>
      <c r="K575" s="173" t="s">
        <v>5</v>
      </c>
      <c r="L575" s="41"/>
      <c r="M575" s="178" t="s">
        <v>5</v>
      </c>
      <c r="N575" s="179" t="s">
        <v>44</v>
      </c>
      <c r="O575" s="42"/>
      <c r="P575" s="180">
        <f t="shared" si="1"/>
        <v>0</v>
      </c>
      <c r="Q575" s="180">
        <v>0</v>
      </c>
      <c r="R575" s="180">
        <f t="shared" si="2"/>
        <v>0</v>
      </c>
      <c r="S575" s="180">
        <v>0</v>
      </c>
      <c r="T575" s="181">
        <f t="shared" si="3"/>
        <v>0</v>
      </c>
      <c r="AR575" s="24" t="s">
        <v>256</v>
      </c>
      <c r="AT575" s="24" t="s">
        <v>161</v>
      </c>
      <c r="AU575" s="24" t="s">
        <v>89</v>
      </c>
      <c r="AY575" s="24" t="s">
        <v>159</v>
      </c>
      <c r="BE575" s="182">
        <f t="shared" si="4"/>
        <v>0</v>
      </c>
      <c r="BF575" s="182">
        <f t="shared" si="5"/>
        <v>0</v>
      </c>
      <c r="BG575" s="182">
        <f t="shared" si="6"/>
        <v>0</v>
      </c>
      <c r="BH575" s="182">
        <f t="shared" si="7"/>
        <v>0</v>
      </c>
      <c r="BI575" s="182">
        <f t="shared" si="8"/>
        <v>0</v>
      </c>
      <c r="BJ575" s="24" t="s">
        <v>89</v>
      </c>
      <c r="BK575" s="182">
        <f t="shared" si="9"/>
        <v>0</v>
      </c>
      <c r="BL575" s="24" t="s">
        <v>256</v>
      </c>
      <c r="BM575" s="24" t="s">
        <v>976</v>
      </c>
    </row>
    <row r="576" spans="2:65" s="1" customFormat="1" ht="16.5" customHeight="1">
      <c r="B576" s="170"/>
      <c r="C576" s="171" t="s">
        <v>977</v>
      </c>
      <c r="D576" s="171" t="s">
        <v>161</v>
      </c>
      <c r="E576" s="172" t="s">
        <v>978</v>
      </c>
      <c r="F576" s="173" t="s">
        <v>979</v>
      </c>
      <c r="G576" s="174" t="s">
        <v>926</v>
      </c>
      <c r="H576" s="175">
        <v>18</v>
      </c>
      <c r="I576" s="176"/>
      <c r="J576" s="177">
        <f t="shared" si="0"/>
        <v>0</v>
      </c>
      <c r="K576" s="173" t="s">
        <v>5</v>
      </c>
      <c r="L576" s="41"/>
      <c r="M576" s="178" t="s">
        <v>5</v>
      </c>
      <c r="N576" s="179" t="s">
        <v>44</v>
      </c>
      <c r="O576" s="42"/>
      <c r="P576" s="180">
        <f t="shared" si="1"/>
        <v>0</v>
      </c>
      <c r="Q576" s="180">
        <v>0</v>
      </c>
      <c r="R576" s="180">
        <f t="shared" si="2"/>
        <v>0</v>
      </c>
      <c r="S576" s="180">
        <v>0</v>
      </c>
      <c r="T576" s="181">
        <f t="shared" si="3"/>
        <v>0</v>
      </c>
      <c r="AR576" s="24" t="s">
        <v>256</v>
      </c>
      <c r="AT576" s="24" t="s">
        <v>161</v>
      </c>
      <c r="AU576" s="24" t="s">
        <v>89</v>
      </c>
      <c r="AY576" s="24" t="s">
        <v>159</v>
      </c>
      <c r="BE576" s="182">
        <f t="shared" si="4"/>
        <v>0</v>
      </c>
      <c r="BF576" s="182">
        <f t="shared" si="5"/>
        <v>0</v>
      </c>
      <c r="BG576" s="182">
        <f t="shared" si="6"/>
        <v>0</v>
      </c>
      <c r="BH576" s="182">
        <f t="shared" si="7"/>
        <v>0</v>
      </c>
      <c r="BI576" s="182">
        <f t="shared" si="8"/>
        <v>0</v>
      </c>
      <c r="BJ576" s="24" t="s">
        <v>89</v>
      </c>
      <c r="BK576" s="182">
        <f t="shared" si="9"/>
        <v>0</v>
      </c>
      <c r="BL576" s="24" t="s">
        <v>256</v>
      </c>
      <c r="BM576" s="24" t="s">
        <v>980</v>
      </c>
    </row>
    <row r="577" spans="2:65" s="1" customFormat="1" ht="16.5" customHeight="1">
      <c r="B577" s="170"/>
      <c r="C577" s="171" t="s">
        <v>981</v>
      </c>
      <c r="D577" s="171" t="s">
        <v>161</v>
      </c>
      <c r="E577" s="172" t="s">
        <v>982</v>
      </c>
      <c r="F577" s="173" t="s">
        <v>983</v>
      </c>
      <c r="G577" s="174" t="s">
        <v>926</v>
      </c>
      <c r="H577" s="175">
        <v>4</v>
      </c>
      <c r="I577" s="176"/>
      <c r="J577" s="177">
        <f t="shared" si="0"/>
        <v>0</v>
      </c>
      <c r="K577" s="173" t="s">
        <v>5</v>
      </c>
      <c r="L577" s="41"/>
      <c r="M577" s="178" t="s">
        <v>5</v>
      </c>
      <c r="N577" s="179" t="s">
        <v>44</v>
      </c>
      <c r="O577" s="42"/>
      <c r="P577" s="180">
        <f t="shared" si="1"/>
        <v>0</v>
      </c>
      <c r="Q577" s="180">
        <v>0</v>
      </c>
      <c r="R577" s="180">
        <f t="shared" si="2"/>
        <v>0</v>
      </c>
      <c r="S577" s="180">
        <v>0</v>
      </c>
      <c r="T577" s="181">
        <f t="shared" si="3"/>
        <v>0</v>
      </c>
      <c r="AR577" s="24" t="s">
        <v>256</v>
      </c>
      <c r="AT577" s="24" t="s">
        <v>161</v>
      </c>
      <c r="AU577" s="24" t="s">
        <v>89</v>
      </c>
      <c r="AY577" s="24" t="s">
        <v>159</v>
      </c>
      <c r="BE577" s="182">
        <f t="shared" si="4"/>
        <v>0</v>
      </c>
      <c r="BF577" s="182">
        <f t="shared" si="5"/>
        <v>0</v>
      </c>
      <c r="BG577" s="182">
        <f t="shared" si="6"/>
        <v>0</v>
      </c>
      <c r="BH577" s="182">
        <f t="shared" si="7"/>
        <v>0</v>
      </c>
      <c r="BI577" s="182">
        <f t="shared" si="8"/>
        <v>0</v>
      </c>
      <c r="BJ577" s="24" t="s">
        <v>89</v>
      </c>
      <c r="BK577" s="182">
        <f t="shared" si="9"/>
        <v>0</v>
      </c>
      <c r="BL577" s="24" t="s">
        <v>256</v>
      </c>
      <c r="BM577" s="24" t="s">
        <v>984</v>
      </c>
    </row>
    <row r="578" spans="2:65" s="1" customFormat="1" ht="16.5" customHeight="1">
      <c r="B578" s="170"/>
      <c r="C578" s="171" t="s">
        <v>985</v>
      </c>
      <c r="D578" s="171" t="s">
        <v>161</v>
      </c>
      <c r="E578" s="172" t="s">
        <v>986</v>
      </c>
      <c r="F578" s="173" t="s">
        <v>987</v>
      </c>
      <c r="G578" s="174" t="s">
        <v>926</v>
      </c>
      <c r="H578" s="175">
        <v>4</v>
      </c>
      <c r="I578" s="176"/>
      <c r="J578" s="177">
        <f t="shared" si="0"/>
        <v>0</v>
      </c>
      <c r="K578" s="173" t="s">
        <v>5</v>
      </c>
      <c r="L578" s="41"/>
      <c r="M578" s="178" t="s">
        <v>5</v>
      </c>
      <c r="N578" s="179" t="s">
        <v>44</v>
      </c>
      <c r="O578" s="42"/>
      <c r="P578" s="180">
        <f t="shared" si="1"/>
        <v>0</v>
      </c>
      <c r="Q578" s="180">
        <v>0</v>
      </c>
      <c r="R578" s="180">
        <f t="shared" si="2"/>
        <v>0</v>
      </c>
      <c r="S578" s="180">
        <v>0</v>
      </c>
      <c r="T578" s="181">
        <f t="shared" si="3"/>
        <v>0</v>
      </c>
      <c r="AR578" s="24" t="s">
        <v>256</v>
      </c>
      <c r="AT578" s="24" t="s">
        <v>161</v>
      </c>
      <c r="AU578" s="24" t="s">
        <v>89</v>
      </c>
      <c r="AY578" s="24" t="s">
        <v>159</v>
      </c>
      <c r="BE578" s="182">
        <f t="shared" si="4"/>
        <v>0</v>
      </c>
      <c r="BF578" s="182">
        <f t="shared" si="5"/>
        <v>0</v>
      </c>
      <c r="BG578" s="182">
        <f t="shared" si="6"/>
        <v>0</v>
      </c>
      <c r="BH578" s="182">
        <f t="shared" si="7"/>
        <v>0</v>
      </c>
      <c r="BI578" s="182">
        <f t="shared" si="8"/>
        <v>0</v>
      </c>
      <c r="BJ578" s="24" t="s">
        <v>89</v>
      </c>
      <c r="BK578" s="182">
        <f t="shared" si="9"/>
        <v>0</v>
      </c>
      <c r="BL578" s="24" t="s">
        <v>256</v>
      </c>
      <c r="BM578" s="24" t="s">
        <v>988</v>
      </c>
    </row>
    <row r="579" spans="2:65" s="1" customFormat="1" ht="16.5" customHeight="1">
      <c r="B579" s="170"/>
      <c r="C579" s="171" t="s">
        <v>989</v>
      </c>
      <c r="D579" s="171" t="s">
        <v>161</v>
      </c>
      <c r="E579" s="172" t="s">
        <v>990</v>
      </c>
      <c r="F579" s="173" t="s">
        <v>991</v>
      </c>
      <c r="G579" s="174" t="s">
        <v>926</v>
      </c>
      <c r="H579" s="175">
        <v>9</v>
      </c>
      <c r="I579" s="176"/>
      <c r="J579" s="177">
        <f t="shared" si="0"/>
        <v>0</v>
      </c>
      <c r="K579" s="173" t="s">
        <v>5</v>
      </c>
      <c r="L579" s="41"/>
      <c r="M579" s="178" t="s">
        <v>5</v>
      </c>
      <c r="N579" s="179" t="s">
        <v>44</v>
      </c>
      <c r="O579" s="42"/>
      <c r="P579" s="180">
        <f t="shared" si="1"/>
        <v>0</v>
      </c>
      <c r="Q579" s="180">
        <v>0</v>
      </c>
      <c r="R579" s="180">
        <f t="shared" si="2"/>
        <v>0</v>
      </c>
      <c r="S579" s="180">
        <v>0</v>
      </c>
      <c r="T579" s="181">
        <f t="shared" si="3"/>
        <v>0</v>
      </c>
      <c r="AR579" s="24" t="s">
        <v>256</v>
      </c>
      <c r="AT579" s="24" t="s">
        <v>161</v>
      </c>
      <c r="AU579" s="24" t="s">
        <v>89</v>
      </c>
      <c r="AY579" s="24" t="s">
        <v>159</v>
      </c>
      <c r="BE579" s="182">
        <f t="shared" si="4"/>
        <v>0</v>
      </c>
      <c r="BF579" s="182">
        <f t="shared" si="5"/>
        <v>0</v>
      </c>
      <c r="BG579" s="182">
        <f t="shared" si="6"/>
        <v>0</v>
      </c>
      <c r="BH579" s="182">
        <f t="shared" si="7"/>
        <v>0</v>
      </c>
      <c r="BI579" s="182">
        <f t="shared" si="8"/>
        <v>0</v>
      </c>
      <c r="BJ579" s="24" t="s">
        <v>89</v>
      </c>
      <c r="BK579" s="182">
        <f t="shared" si="9"/>
        <v>0</v>
      </c>
      <c r="BL579" s="24" t="s">
        <v>256</v>
      </c>
      <c r="BM579" s="24" t="s">
        <v>992</v>
      </c>
    </row>
    <row r="580" spans="2:65" s="1" customFormat="1" ht="16.5" customHeight="1">
      <c r="B580" s="170"/>
      <c r="C580" s="171" t="s">
        <v>993</v>
      </c>
      <c r="D580" s="171" t="s">
        <v>161</v>
      </c>
      <c r="E580" s="172" t="s">
        <v>994</v>
      </c>
      <c r="F580" s="173" t="s">
        <v>995</v>
      </c>
      <c r="G580" s="174" t="s">
        <v>926</v>
      </c>
      <c r="H580" s="175">
        <v>9</v>
      </c>
      <c r="I580" s="176"/>
      <c r="J580" s="177">
        <f t="shared" si="0"/>
        <v>0</v>
      </c>
      <c r="K580" s="173" t="s">
        <v>5</v>
      </c>
      <c r="L580" s="41"/>
      <c r="M580" s="178" t="s">
        <v>5</v>
      </c>
      <c r="N580" s="179" t="s">
        <v>44</v>
      </c>
      <c r="O580" s="42"/>
      <c r="P580" s="180">
        <f t="shared" si="1"/>
        <v>0</v>
      </c>
      <c r="Q580" s="180">
        <v>0</v>
      </c>
      <c r="R580" s="180">
        <f t="shared" si="2"/>
        <v>0</v>
      </c>
      <c r="S580" s="180">
        <v>0</v>
      </c>
      <c r="T580" s="181">
        <f t="shared" si="3"/>
        <v>0</v>
      </c>
      <c r="AR580" s="24" t="s">
        <v>256</v>
      </c>
      <c r="AT580" s="24" t="s">
        <v>161</v>
      </c>
      <c r="AU580" s="24" t="s">
        <v>89</v>
      </c>
      <c r="AY580" s="24" t="s">
        <v>159</v>
      </c>
      <c r="BE580" s="182">
        <f t="shared" si="4"/>
        <v>0</v>
      </c>
      <c r="BF580" s="182">
        <f t="shared" si="5"/>
        <v>0</v>
      </c>
      <c r="BG580" s="182">
        <f t="shared" si="6"/>
        <v>0</v>
      </c>
      <c r="BH580" s="182">
        <f t="shared" si="7"/>
        <v>0</v>
      </c>
      <c r="BI580" s="182">
        <f t="shared" si="8"/>
        <v>0</v>
      </c>
      <c r="BJ580" s="24" t="s">
        <v>89</v>
      </c>
      <c r="BK580" s="182">
        <f t="shared" si="9"/>
        <v>0</v>
      </c>
      <c r="BL580" s="24" t="s">
        <v>256</v>
      </c>
      <c r="BM580" s="24" t="s">
        <v>996</v>
      </c>
    </row>
    <row r="581" spans="2:65" s="1" customFormat="1" ht="16.5" customHeight="1">
      <c r="B581" s="170"/>
      <c r="C581" s="171" t="s">
        <v>997</v>
      </c>
      <c r="D581" s="171" t="s">
        <v>161</v>
      </c>
      <c r="E581" s="172" t="s">
        <v>998</v>
      </c>
      <c r="F581" s="173" t="s">
        <v>999</v>
      </c>
      <c r="G581" s="174" t="s">
        <v>926</v>
      </c>
      <c r="H581" s="175">
        <v>18</v>
      </c>
      <c r="I581" s="176"/>
      <c r="J581" s="177">
        <f t="shared" si="0"/>
        <v>0</v>
      </c>
      <c r="K581" s="173" t="s">
        <v>5</v>
      </c>
      <c r="L581" s="41"/>
      <c r="M581" s="178" t="s">
        <v>5</v>
      </c>
      <c r="N581" s="179" t="s">
        <v>44</v>
      </c>
      <c r="O581" s="42"/>
      <c r="P581" s="180">
        <f t="shared" si="1"/>
        <v>0</v>
      </c>
      <c r="Q581" s="180">
        <v>0</v>
      </c>
      <c r="R581" s="180">
        <f t="shared" si="2"/>
        <v>0</v>
      </c>
      <c r="S581" s="180">
        <v>0</v>
      </c>
      <c r="T581" s="181">
        <f t="shared" si="3"/>
        <v>0</v>
      </c>
      <c r="AR581" s="24" t="s">
        <v>256</v>
      </c>
      <c r="AT581" s="24" t="s">
        <v>161</v>
      </c>
      <c r="AU581" s="24" t="s">
        <v>89</v>
      </c>
      <c r="AY581" s="24" t="s">
        <v>159</v>
      </c>
      <c r="BE581" s="182">
        <f t="shared" si="4"/>
        <v>0</v>
      </c>
      <c r="BF581" s="182">
        <f t="shared" si="5"/>
        <v>0</v>
      </c>
      <c r="BG581" s="182">
        <f t="shared" si="6"/>
        <v>0</v>
      </c>
      <c r="BH581" s="182">
        <f t="shared" si="7"/>
        <v>0</v>
      </c>
      <c r="BI581" s="182">
        <f t="shared" si="8"/>
        <v>0</v>
      </c>
      <c r="BJ581" s="24" t="s">
        <v>89</v>
      </c>
      <c r="BK581" s="182">
        <f t="shared" si="9"/>
        <v>0</v>
      </c>
      <c r="BL581" s="24" t="s">
        <v>256</v>
      </c>
      <c r="BM581" s="24" t="s">
        <v>1000</v>
      </c>
    </row>
    <row r="582" spans="2:65" s="1" customFormat="1" ht="16.5" customHeight="1">
      <c r="B582" s="170"/>
      <c r="C582" s="171" t="s">
        <v>1001</v>
      </c>
      <c r="D582" s="171" t="s">
        <v>161</v>
      </c>
      <c r="E582" s="172" t="s">
        <v>1002</v>
      </c>
      <c r="F582" s="173" t="s">
        <v>1003</v>
      </c>
      <c r="G582" s="174" t="s">
        <v>926</v>
      </c>
      <c r="H582" s="175">
        <v>2</v>
      </c>
      <c r="I582" s="176"/>
      <c r="J582" s="177">
        <f t="shared" si="0"/>
        <v>0</v>
      </c>
      <c r="K582" s="173" t="s">
        <v>5</v>
      </c>
      <c r="L582" s="41"/>
      <c r="M582" s="178" t="s">
        <v>5</v>
      </c>
      <c r="N582" s="179" t="s">
        <v>44</v>
      </c>
      <c r="O582" s="42"/>
      <c r="P582" s="180">
        <f t="shared" si="1"/>
        <v>0</v>
      </c>
      <c r="Q582" s="180">
        <v>0</v>
      </c>
      <c r="R582" s="180">
        <f t="shared" si="2"/>
        <v>0</v>
      </c>
      <c r="S582" s="180">
        <v>0</v>
      </c>
      <c r="T582" s="181">
        <f t="shared" si="3"/>
        <v>0</v>
      </c>
      <c r="AR582" s="24" t="s">
        <v>256</v>
      </c>
      <c r="AT582" s="24" t="s">
        <v>161</v>
      </c>
      <c r="AU582" s="24" t="s">
        <v>89</v>
      </c>
      <c r="AY582" s="24" t="s">
        <v>159</v>
      </c>
      <c r="BE582" s="182">
        <f t="shared" si="4"/>
        <v>0</v>
      </c>
      <c r="BF582" s="182">
        <f t="shared" si="5"/>
        <v>0</v>
      </c>
      <c r="BG582" s="182">
        <f t="shared" si="6"/>
        <v>0</v>
      </c>
      <c r="BH582" s="182">
        <f t="shared" si="7"/>
        <v>0</v>
      </c>
      <c r="BI582" s="182">
        <f t="shared" si="8"/>
        <v>0</v>
      </c>
      <c r="BJ582" s="24" t="s">
        <v>89</v>
      </c>
      <c r="BK582" s="182">
        <f t="shared" si="9"/>
        <v>0</v>
      </c>
      <c r="BL582" s="24" t="s">
        <v>256</v>
      </c>
      <c r="BM582" s="24" t="s">
        <v>1004</v>
      </c>
    </row>
    <row r="583" spans="2:65" s="1" customFormat="1" ht="38.25" customHeight="1">
      <c r="B583" s="170"/>
      <c r="C583" s="171" t="s">
        <v>1005</v>
      </c>
      <c r="D583" s="171" t="s">
        <v>161</v>
      </c>
      <c r="E583" s="172" t="s">
        <v>1006</v>
      </c>
      <c r="F583" s="173" t="s">
        <v>1007</v>
      </c>
      <c r="G583" s="174" t="s">
        <v>634</v>
      </c>
      <c r="H583" s="228"/>
      <c r="I583" s="176"/>
      <c r="J583" s="177">
        <f t="shared" si="0"/>
        <v>0</v>
      </c>
      <c r="K583" s="173" t="s">
        <v>165</v>
      </c>
      <c r="L583" s="41"/>
      <c r="M583" s="178" t="s">
        <v>5</v>
      </c>
      <c r="N583" s="179" t="s">
        <v>44</v>
      </c>
      <c r="O583" s="42"/>
      <c r="P583" s="180">
        <f t="shared" si="1"/>
        <v>0</v>
      </c>
      <c r="Q583" s="180">
        <v>0</v>
      </c>
      <c r="R583" s="180">
        <f t="shared" si="2"/>
        <v>0</v>
      </c>
      <c r="S583" s="180">
        <v>0</v>
      </c>
      <c r="T583" s="181">
        <f t="shared" si="3"/>
        <v>0</v>
      </c>
      <c r="AR583" s="24" t="s">
        <v>256</v>
      </c>
      <c r="AT583" s="24" t="s">
        <v>161</v>
      </c>
      <c r="AU583" s="24" t="s">
        <v>89</v>
      </c>
      <c r="AY583" s="24" t="s">
        <v>159</v>
      </c>
      <c r="BE583" s="182">
        <f t="shared" si="4"/>
        <v>0</v>
      </c>
      <c r="BF583" s="182">
        <f t="shared" si="5"/>
        <v>0</v>
      </c>
      <c r="BG583" s="182">
        <f t="shared" si="6"/>
        <v>0</v>
      </c>
      <c r="BH583" s="182">
        <f t="shared" si="7"/>
        <v>0</v>
      </c>
      <c r="BI583" s="182">
        <f t="shared" si="8"/>
        <v>0</v>
      </c>
      <c r="BJ583" s="24" t="s">
        <v>89</v>
      </c>
      <c r="BK583" s="182">
        <f t="shared" si="9"/>
        <v>0</v>
      </c>
      <c r="BL583" s="24" t="s">
        <v>256</v>
      </c>
      <c r="BM583" s="24" t="s">
        <v>1008</v>
      </c>
    </row>
    <row r="584" spans="2:65" s="1" customFormat="1" ht="121.5">
      <c r="B584" s="41"/>
      <c r="D584" s="183" t="s">
        <v>168</v>
      </c>
      <c r="F584" s="184" t="s">
        <v>1009</v>
      </c>
      <c r="I584" s="185"/>
      <c r="L584" s="41"/>
      <c r="M584" s="186"/>
      <c r="N584" s="42"/>
      <c r="O584" s="42"/>
      <c r="P584" s="42"/>
      <c r="Q584" s="42"/>
      <c r="R584" s="42"/>
      <c r="S584" s="42"/>
      <c r="T584" s="70"/>
      <c r="AT584" s="24" t="s">
        <v>168</v>
      </c>
      <c r="AU584" s="24" t="s">
        <v>89</v>
      </c>
    </row>
    <row r="585" spans="2:65" s="10" customFormat="1" ht="29.85" customHeight="1">
      <c r="B585" s="157"/>
      <c r="D585" s="158" t="s">
        <v>71</v>
      </c>
      <c r="E585" s="168" t="s">
        <v>1010</v>
      </c>
      <c r="F585" s="168" t="s">
        <v>1011</v>
      </c>
      <c r="I585" s="160"/>
      <c r="J585" s="169">
        <f>BK585</f>
        <v>0</v>
      </c>
      <c r="L585" s="157"/>
      <c r="M585" s="162"/>
      <c r="N585" s="163"/>
      <c r="O585" s="163"/>
      <c r="P585" s="164">
        <f>SUM(P586:P605)</f>
        <v>0</v>
      </c>
      <c r="Q585" s="163"/>
      <c r="R585" s="164">
        <f>SUM(R586:R605)</f>
        <v>0.29702999999999996</v>
      </c>
      <c r="S585" s="163"/>
      <c r="T585" s="165">
        <f>SUM(T586:T605)</f>
        <v>0</v>
      </c>
      <c r="AR585" s="158" t="s">
        <v>89</v>
      </c>
      <c r="AT585" s="166" t="s">
        <v>71</v>
      </c>
      <c r="AU585" s="166" t="s">
        <v>80</v>
      </c>
      <c r="AY585" s="158" t="s">
        <v>159</v>
      </c>
      <c r="BK585" s="167">
        <f>SUM(BK586:BK605)</f>
        <v>0</v>
      </c>
    </row>
    <row r="586" spans="2:65" s="1" customFormat="1" ht="38.25" customHeight="1">
      <c r="B586" s="170"/>
      <c r="C586" s="171" t="s">
        <v>1012</v>
      </c>
      <c r="D586" s="171" t="s">
        <v>161</v>
      </c>
      <c r="E586" s="172" t="s">
        <v>1013</v>
      </c>
      <c r="F586" s="173" t="s">
        <v>1014</v>
      </c>
      <c r="G586" s="174" t="s">
        <v>247</v>
      </c>
      <c r="H586" s="175">
        <v>1</v>
      </c>
      <c r="I586" s="176"/>
      <c r="J586" s="177">
        <f>ROUND(I586*H586,2)</f>
        <v>0</v>
      </c>
      <c r="K586" s="173" t="s">
        <v>165</v>
      </c>
      <c r="L586" s="41"/>
      <c r="M586" s="178" t="s">
        <v>5</v>
      </c>
      <c r="N586" s="179" t="s">
        <v>44</v>
      </c>
      <c r="O586" s="42"/>
      <c r="P586" s="180">
        <f>O586*H586</f>
        <v>0</v>
      </c>
      <c r="Q586" s="180">
        <v>7.0000000000000001E-3</v>
      </c>
      <c r="R586" s="180">
        <f>Q586*H586</f>
        <v>7.0000000000000001E-3</v>
      </c>
      <c r="S586" s="180">
        <v>0</v>
      </c>
      <c r="T586" s="181">
        <f>S586*H586</f>
        <v>0</v>
      </c>
      <c r="AR586" s="24" t="s">
        <v>256</v>
      </c>
      <c r="AT586" s="24" t="s">
        <v>161</v>
      </c>
      <c r="AU586" s="24" t="s">
        <v>89</v>
      </c>
      <c r="AY586" s="24" t="s">
        <v>159</v>
      </c>
      <c r="BE586" s="182">
        <f>IF(N586="základní",J586,0)</f>
        <v>0</v>
      </c>
      <c r="BF586" s="182">
        <f>IF(N586="snížená",J586,0)</f>
        <v>0</v>
      </c>
      <c r="BG586" s="182">
        <f>IF(N586="zákl. přenesená",J586,0)</f>
        <v>0</v>
      </c>
      <c r="BH586" s="182">
        <f>IF(N586="sníž. přenesená",J586,0)</f>
        <v>0</v>
      </c>
      <c r="BI586" s="182">
        <f>IF(N586="nulová",J586,0)</f>
        <v>0</v>
      </c>
      <c r="BJ586" s="24" t="s">
        <v>89</v>
      </c>
      <c r="BK586" s="182">
        <f>ROUND(I586*H586,2)</f>
        <v>0</v>
      </c>
      <c r="BL586" s="24" t="s">
        <v>256</v>
      </c>
      <c r="BM586" s="24" t="s">
        <v>1015</v>
      </c>
    </row>
    <row r="587" spans="2:65" s="1" customFormat="1" ht="27">
      <c r="B587" s="41"/>
      <c r="D587" s="183" t="s">
        <v>168</v>
      </c>
      <c r="F587" s="184" t="s">
        <v>1016</v>
      </c>
      <c r="I587" s="185"/>
      <c r="L587" s="41"/>
      <c r="M587" s="186"/>
      <c r="N587" s="42"/>
      <c r="O587" s="42"/>
      <c r="P587" s="42"/>
      <c r="Q587" s="42"/>
      <c r="R587" s="42"/>
      <c r="S587" s="42"/>
      <c r="T587" s="70"/>
      <c r="AT587" s="24" t="s">
        <v>168</v>
      </c>
      <c r="AU587" s="24" t="s">
        <v>89</v>
      </c>
    </row>
    <row r="588" spans="2:65" s="1" customFormat="1" ht="38.25" customHeight="1">
      <c r="B588" s="170"/>
      <c r="C588" s="171" t="s">
        <v>1017</v>
      </c>
      <c r="D588" s="171" t="s">
        <v>161</v>
      </c>
      <c r="E588" s="172" t="s">
        <v>1018</v>
      </c>
      <c r="F588" s="173" t="s">
        <v>1019</v>
      </c>
      <c r="G588" s="174" t="s">
        <v>247</v>
      </c>
      <c r="H588" s="175">
        <v>1</v>
      </c>
      <c r="I588" s="176"/>
      <c r="J588" s="177">
        <f>ROUND(I588*H588,2)</f>
        <v>0</v>
      </c>
      <c r="K588" s="173" t="s">
        <v>165</v>
      </c>
      <c r="L588" s="41"/>
      <c r="M588" s="178" t="s">
        <v>5</v>
      </c>
      <c r="N588" s="179" t="s">
        <v>44</v>
      </c>
      <c r="O588" s="42"/>
      <c r="P588" s="180">
        <f>O588*H588</f>
        <v>0</v>
      </c>
      <c r="Q588" s="180">
        <v>9.6900000000000007E-3</v>
      </c>
      <c r="R588" s="180">
        <f>Q588*H588</f>
        <v>9.6900000000000007E-3</v>
      </c>
      <c r="S588" s="180">
        <v>0</v>
      </c>
      <c r="T588" s="181">
        <f>S588*H588</f>
        <v>0</v>
      </c>
      <c r="AR588" s="24" t="s">
        <v>256</v>
      </c>
      <c r="AT588" s="24" t="s">
        <v>161</v>
      </c>
      <c r="AU588" s="24" t="s">
        <v>89</v>
      </c>
      <c r="AY588" s="24" t="s">
        <v>159</v>
      </c>
      <c r="BE588" s="182">
        <f>IF(N588="základní",J588,0)</f>
        <v>0</v>
      </c>
      <c r="BF588" s="182">
        <f>IF(N588="snížená",J588,0)</f>
        <v>0</v>
      </c>
      <c r="BG588" s="182">
        <f>IF(N588="zákl. přenesená",J588,0)</f>
        <v>0</v>
      </c>
      <c r="BH588" s="182">
        <f>IF(N588="sníž. přenesená",J588,0)</f>
        <v>0</v>
      </c>
      <c r="BI588" s="182">
        <f>IF(N588="nulová",J588,0)</f>
        <v>0</v>
      </c>
      <c r="BJ588" s="24" t="s">
        <v>89</v>
      </c>
      <c r="BK588" s="182">
        <f>ROUND(I588*H588,2)</f>
        <v>0</v>
      </c>
      <c r="BL588" s="24" t="s">
        <v>256</v>
      </c>
      <c r="BM588" s="24" t="s">
        <v>1020</v>
      </c>
    </row>
    <row r="589" spans="2:65" s="1" customFormat="1" ht="27">
      <c r="B589" s="41"/>
      <c r="D589" s="183" t="s">
        <v>168</v>
      </c>
      <c r="F589" s="184" t="s">
        <v>1016</v>
      </c>
      <c r="I589" s="185"/>
      <c r="L589" s="41"/>
      <c r="M589" s="186"/>
      <c r="N589" s="42"/>
      <c r="O589" s="42"/>
      <c r="P589" s="42"/>
      <c r="Q589" s="42"/>
      <c r="R589" s="42"/>
      <c r="S589" s="42"/>
      <c r="T589" s="70"/>
      <c r="AT589" s="24" t="s">
        <v>168</v>
      </c>
      <c r="AU589" s="24" t="s">
        <v>89</v>
      </c>
    </row>
    <row r="590" spans="2:65" s="1" customFormat="1" ht="38.25" customHeight="1">
      <c r="B590" s="170"/>
      <c r="C590" s="171" t="s">
        <v>1021</v>
      </c>
      <c r="D590" s="171" t="s">
        <v>161</v>
      </c>
      <c r="E590" s="172" t="s">
        <v>1022</v>
      </c>
      <c r="F590" s="173" t="s">
        <v>1023</v>
      </c>
      <c r="G590" s="174" t="s">
        <v>247</v>
      </c>
      <c r="H590" s="175">
        <v>1</v>
      </c>
      <c r="I590" s="176"/>
      <c r="J590" s="177">
        <f>ROUND(I590*H590,2)</f>
        <v>0</v>
      </c>
      <c r="K590" s="173" t="s">
        <v>165</v>
      </c>
      <c r="L590" s="41"/>
      <c r="M590" s="178" t="s">
        <v>5</v>
      </c>
      <c r="N590" s="179" t="s">
        <v>44</v>
      </c>
      <c r="O590" s="42"/>
      <c r="P590" s="180">
        <f>O590*H590</f>
        <v>0</v>
      </c>
      <c r="Q590" s="180">
        <v>2.81E-2</v>
      </c>
      <c r="R590" s="180">
        <f>Q590*H590</f>
        <v>2.81E-2</v>
      </c>
      <c r="S590" s="180">
        <v>0</v>
      </c>
      <c r="T590" s="181">
        <f>S590*H590</f>
        <v>0</v>
      </c>
      <c r="AR590" s="24" t="s">
        <v>256</v>
      </c>
      <c r="AT590" s="24" t="s">
        <v>161</v>
      </c>
      <c r="AU590" s="24" t="s">
        <v>89</v>
      </c>
      <c r="AY590" s="24" t="s">
        <v>159</v>
      </c>
      <c r="BE590" s="182">
        <f>IF(N590="základní",J590,0)</f>
        <v>0</v>
      </c>
      <c r="BF590" s="182">
        <f>IF(N590="snížená",J590,0)</f>
        <v>0</v>
      </c>
      <c r="BG590" s="182">
        <f>IF(N590="zákl. přenesená",J590,0)</f>
        <v>0</v>
      </c>
      <c r="BH590" s="182">
        <f>IF(N590="sníž. přenesená",J590,0)</f>
        <v>0</v>
      </c>
      <c r="BI590" s="182">
        <f>IF(N590="nulová",J590,0)</f>
        <v>0</v>
      </c>
      <c r="BJ590" s="24" t="s">
        <v>89</v>
      </c>
      <c r="BK590" s="182">
        <f>ROUND(I590*H590,2)</f>
        <v>0</v>
      </c>
      <c r="BL590" s="24" t="s">
        <v>256</v>
      </c>
      <c r="BM590" s="24" t="s">
        <v>1024</v>
      </c>
    </row>
    <row r="591" spans="2:65" s="1" customFormat="1" ht="27">
      <c r="B591" s="41"/>
      <c r="D591" s="183" t="s">
        <v>168</v>
      </c>
      <c r="F591" s="184" t="s">
        <v>1016</v>
      </c>
      <c r="I591" s="185"/>
      <c r="L591" s="41"/>
      <c r="M591" s="186"/>
      <c r="N591" s="42"/>
      <c r="O591" s="42"/>
      <c r="P591" s="42"/>
      <c r="Q591" s="42"/>
      <c r="R591" s="42"/>
      <c r="S591" s="42"/>
      <c r="T591" s="70"/>
      <c r="AT591" s="24" t="s">
        <v>168</v>
      </c>
      <c r="AU591" s="24" t="s">
        <v>89</v>
      </c>
    </row>
    <row r="592" spans="2:65" s="1" customFormat="1" ht="38.25" customHeight="1">
      <c r="B592" s="170"/>
      <c r="C592" s="171" t="s">
        <v>1025</v>
      </c>
      <c r="D592" s="171" t="s">
        <v>161</v>
      </c>
      <c r="E592" s="172" t="s">
        <v>1026</v>
      </c>
      <c r="F592" s="173" t="s">
        <v>1027</v>
      </c>
      <c r="G592" s="174" t="s">
        <v>247</v>
      </c>
      <c r="H592" s="175">
        <v>1</v>
      </c>
      <c r="I592" s="176"/>
      <c r="J592" s="177">
        <f>ROUND(I592*H592,2)</f>
        <v>0</v>
      </c>
      <c r="K592" s="173" t="s">
        <v>165</v>
      </c>
      <c r="L592" s="41"/>
      <c r="M592" s="178" t="s">
        <v>5</v>
      </c>
      <c r="N592" s="179" t="s">
        <v>44</v>
      </c>
      <c r="O592" s="42"/>
      <c r="P592" s="180">
        <f>O592*H592</f>
        <v>0</v>
      </c>
      <c r="Q592" s="180">
        <v>3.1480000000000001E-2</v>
      </c>
      <c r="R592" s="180">
        <f>Q592*H592</f>
        <v>3.1480000000000001E-2</v>
      </c>
      <c r="S592" s="180">
        <v>0</v>
      </c>
      <c r="T592" s="181">
        <f>S592*H592</f>
        <v>0</v>
      </c>
      <c r="AR592" s="24" t="s">
        <v>256</v>
      </c>
      <c r="AT592" s="24" t="s">
        <v>161</v>
      </c>
      <c r="AU592" s="24" t="s">
        <v>89</v>
      </c>
      <c r="AY592" s="24" t="s">
        <v>159</v>
      </c>
      <c r="BE592" s="182">
        <f>IF(N592="základní",J592,0)</f>
        <v>0</v>
      </c>
      <c r="BF592" s="182">
        <f>IF(N592="snížená",J592,0)</f>
        <v>0</v>
      </c>
      <c r="BG592" s="182">
        <f>IF(N592="zákl. přenesená",J592,0)</f>
        <v>0</v>
      </c>
      <c r="BH592" s="182">
        <f>IF(N592="sníž. přenesená",J592,0)</f>
        <v>0</v>
      </c>
      <c r="BI592" s="182">
        <f>IF(N592="nulová",J592,0)</f>
        <v>0</v>
      </c>
      <c r="BJ592" s="24" t="s">
        <v>89</v>
      </c>
      <c r="BK592" s="182">
        <f>ROUND(I592*H592,2)</f>
        <v>0</v>
      </c>
      <c r="BL592" s="24" t="s">
        <v>256</v>
      </c>
      <c r="BM592" s="24" t="s">
        <v>1028</v>
      </c>
    </row>
    <row r="593" spans="2:65" s="1" customFormat="1" ht="27">
      <c r="B593" s="41"/>
      <c r="D593" s="183" t="s">
        <v>168</v>
      </c>
      <c r="F593" s="184" t="s">
        <v>1016</v>
      </c>
      <c r="I593" s="185"/>
      <c r="L593" s="41"/>
      <c r="M593" s="186"/>
      <c r="N593" s="42"/>
      <c r="O593" s="42"/>
      <c r="P593" s="42"/>
      <c r="Q593" s="42"/>
      <c r="R593" s="42"/>
      <c r="S593" s="42"/>
      <c r="T593" s="70"/>
      <c r="AT593" s="24" t="s">
        <v>168</v>
      </c>
      <c r="AU593" s="24" t="s">
        <v>89</v>
      </c>
    </row>
    <row r="594" spans="2:65" s="1" customFormat="1" ht="38.25" customHeight="1">
      <c r="B594" s="170"/>
      <c r="C594" s="171" t="s">
        <v>1029</v>
      </c>
      <c r="D594" s="171" t="s">
        <v>161</v>
      </c>
      <c r="E594" s="172" t="s">
        <v>1030</v>
      </c>
      <c r="F594" s="173" t="s">
        <v>1031</v>
      </c>
      <c r="G594" s="174" t="s">
        <v>247</v>
      </c>
      <c r="H594" s="175">
        <v>1</v>
      </c>
      <c r="I594" s="176"/>
      <c r="J594" s="177">
        <f>ROUND(I594*H594,2)</f>
        <v>0</v>
      </c>
      <c r="K594" s="173" t="s">
        <v>165</v>
      </c>
      <c r="L594" s="41"/>
      <c r="M594" s="178" t="s">
        <v>5</v>
      </c>
      <c r="N594" s="179" t="s">
        <v>44</v>
      </c>
      <c r="O594" s="42"/>
      <c r="P594" s="180">
        <f>O594*H594</f>
        <v>0</v>
      </c>
      <c r="Q594" s="180">
        <v>2.2040000000000001E-2</v>
      </c>
      <c r="R594" s="180">
        <f>Q594*H594</f>
        <v>2.2040000000000001E-2</v>
      </c>
      <c r="S594" s="180">
        <v>0</v>
      </c>
      <c r="T594" s="181">
        <f>S594*H594</f>
        <v>0</v>
      </c>
      <c r="AR594" s="24" t="s">
        <v>256</v>
      </c>
      <c r="AT594" s="24" t="s">
        <v>161</v>
      </c>
      <c r="AU594" s="24" t="s">
        <v>89</v>
      </c>
      <c r="AY594" s="24" t="s">
        <v>159</v>
      </c>
      <c r="BE594" s="182">
        <f>IF(N594="základní",J594,0)</f>
        <v>0</v>
      </c>
      <c r="BF594" s="182">
        <f>IF(N594="snížená",J594,0)</f>
        <v>0</v>
      </c>
      <c r="BG594" s="182">
        <f>IF(N594="zákl. přenesená",J594,0)</f>
        <v>0</v>
      </c>
      <c r="BH594" s="182">
        <f>IF(N594="sníž. přenesená",J594,0)</f>
        <v>0</v>
      </c>
      <c r="BI594" s="182">
        <f>IF(N594="nulová",J594,0)</f>
        <v>0</v>
      </c>
      <c r="BJ594" s="24" t="s">
        <v>89</v>
      </c>
      <c r="BK594" s="182">
        <f>ROUND(I594*H594,2)</f>
        <v>0</v>
      </c>
      <c r="BL594" s="24" t="s">
        <v>256</v>
      </c>
      <c r="BM594" s="24" t="s">
        <v>1032</v>
      </c>
    </row>
    <row r="595" spans="2:65" s="1" customFormat="1" ht="27">
      <c r="B595" s="41"/>
      <c r="D595" s="183" t="s">
        <v>168</v>
      </c>
      <c r="F595" s="184" t="s">
        <v>1016</v>
      </c>
      <c r="I595" s="185"/>
      <c r="L595" s="41"/>
      <c r="M595" s="186"/>
      <c r="N595" s="42"/>
      <c r="O595" s="42"/>
      <c r="P595" s="42"/>
      <c r="Q595" s="42"/>
      <c r="R595" s="42"/>
      <c r="S595" s="42"/>
      <c r="T595" s="70"/>
      <c r="AT595" s="24" t="s">
        <v>168</v>
      </c>
      <c r="AU595" s="24" t="s">
        <v>89</v>
      </c>
    </row>
    <row r="596" spans="2:65" s="1" customFormat="1" ht="38.25" customHeight="1">
      <c r="B596" s="170"/>
      <c r="C596" s="171" t="s">
        <v>1033</v>
      </c>
      <c r="D596" s="171" t="s">
        <v>161</v>
      </c>
      <c r="E596" s="172" t="s">
        <v>1034</v>
      </c>
      <c r="F596" s="173" t="s">
        <v>1035</v>
      </c>
      <c r="G596" s="174" t="s">
        <v>247</v>
      </c>
      <c r="H596" s="175">
        <v>1</v>
      </c>
      <c r="I596" s="176"/>
      <c r="J596" s="177">
        <f>ROUND(I596*H596,2)</f>
        <v>0</v>
      </c>
      <c r="K596" s="173" t="s">
        <v>165</v>
      </c>
      <c r="L596" s="41"/>
      <c r="M596" s="178" t="s">
        <v>5</v>
      </c>
      <c r="N596" s="179" t="s">
        <v>44</v>
      </c>
      <c r="O596" s="42"/>
      <c r="P596" s="180">
        <f>O596*H596</f>
        <v>0</v>
      </c>
      <c r="Q596" s="180">
        <v>3.1960000000000002E-2</v>
      </c>
      <c r="R596" s="180">
        <f>Q596*H596</f>
        <v>3.1960000000000002E-2</v>
      </c>
      <c r="S596" s="180">
        <v>0</v>
      </c>
      <c r="T596" s="181">
        <f>S596*H596</f>
        <v>0</v>
      </c>
      <c r="AR596" s="24" t="s">
        <v>256</v>
      </c>
      <c r="AT596" s="24" t="s">
        <v>161</v>
      </c>
      <c r="AU596" s="24" t="s">
        <v>89</v>
      </c>
      <c r="AY596" s="24" t="s">
        <v>159</v>
      </c>
      <c r="BE596" s="182">
        <f>IF(N596="základní",J596,0)</f>
        <v>0</v>
      </c>
      <c r="BF596" s="182">
        <f>IF(N596="snížená",J596,0)</f>
        <v>0</v>
      </c>
      <c r="BG596" s="182">
        <f>IF(N596="zákl. přenesená",J596,0)</f>
        <v>0</v>
      </c>
      <c r="BH596" s="182">
        <f>IF(N596="sníž. přenesená",J596,0)</f>
        <v>0</v>
      </c>
      <c r="BI596" s="182">
        <f>IF(N596="nulová",J596,0)</f>
        <v>0</v>
      </c>
      <c r="BJ596" s="24" t="s">
        <v>89</v>
      </c>
      <c r="BK596" s="182">
        <f>ROUND(I596*H596,2)</f>
        <v>0</v>
      </c>
      <c r="BL596" s="24" t="s">
        <v>256</v>
      </c>
      <c r="BM596" s="24" t="s">
        <v>1036</v>
      </c>
    </row>
    <row r="597" spans="2:65" s="1" customFormat="1" ht="27">
      <c r="B597" s="41"/>
      <c r="D597" s="183" t="s">
        <v>168</v>
      </c>
      <c r="F597" s="184" t="s">
        <v>1016</v>
      </c>
      <c r="I597" s="185"/>
      <c r="L597" s="41"/>
      <c r="M597" s="186"/>
      <c r="N597" s="42"/>
      <c r="O597" s="42"/>
      <c r="P597" s="42"/>
      <c r="Q597" s="42"/>
      <c r="R597" s="42"/>
      <c r="S597" s="42"/>
      <c r="T597" s="70"/>
      <c r="AT597" s="24" t="s">
        <v>168</v>
      </c>
      <c r="AU597" s="24" t="s">
        <v>89</v>
      </c>
    </row>
    <row r="598" spans="2:65" s="1" customFormat="1" ht="38.25" customHeight="1">
      <c r="B598" s="170"/>
      <c r="C598" s="171" t="s">
        <v>1037</v>
      </c>
      <c r="D598" s="171" t="s">
        <v>161</v>
      </c>
      <c r="E598" s="172" t="s">
        <v>1038</v>
      </c>
      <c r="F598" s="173" t="s">
        <v>1039</v>
      </c>
      <c r="G598" s="174" t="s">
        <v>247</v>
      </c>
      <c r="H598" s="175">
        <v>3</v>
      </c>
      <c r="I598" s="176"/>
      <c r="J598" s="177">
        <f>ROUND(I598*H598,2)</f>
        <v>0</v>
      </c>
      <c r="K598" s="173" t="s">
        <v>165</v>
      </c>
      <c r="L598" s="41"/>
      <c r="M598" s="178" t="s">
        <v>5</v>
      </c>
      <c r="N598" s="179" t="s">
        <v>44</v>
      </c>
      <c r="O598" s="42"/>
      <c r="P598" s="180">
        <f>O598*H598</f>
        <v>0</v>
      </c>
      <c r="Q598" s="180">
        <v>3.6920000000000001E-2</v>
      </c>
      <c r="R598" s="180">
        <f>Q598*H598</f>
        <v>0.11076</v>
      </c>
      <c r="S598" s="180">
        <v>0</v>
      </c>
      <c r="T598" s="181">
        <f>S598*H598</f>
        <v>0</v>
      </c>
      <c r="AR598" s="24" t="s">
        <v>256</v>
      </c>
      <c r="AT598" s="24" t="s">
        <v>161</v>
      </c>
      <c r="AU598" s="24" t="s">
        <v>89</v>
      </c>
      <c r="AY598" s="24" t="s">
        <v>159</v>
      </c>
      <c r="BE598" s="182">
        <f>IF(N598="základní",J598,0)</f>
        <v>0</v>
      </c>
      <c r="BF598" s="182">
        <f>IF(N598="snížená",J598,0)</f>
        <v>0</v>
      </c>
      <c r="BG598" s="182">
        <f>IF(N598="zákl. přenesená",J598,0)</f>
        <v>0</v>
      </c>
      <c r="BH598" s="182">
        <f>IF(N598="sníž. přenesená",J598,0)</f>
        <v>0</v>
      </c>
      <c r="BI598" s="182">
        <f>IF(N598="nulová",J598,0)</f>
        <v>0</v>
      </c>
      <c r="BJ598" s="24" t="s">
        <v>89</v>
      </c>
      <c r="BK598" s="182">
        <f>ROUND(I598*H598,2)</f>
        <v>0</v>
      </c>
      <c r="BL598" s="24" t="s">
        <v>256</v>
      </c>
      <c r="BM598" s="24" t="s">
        <v>1040</v>
      </c>
    </row>
    <row r="599" spans="2:65" s="1" customFormat="1" ht="27">
      <c r="B599" s="41"/>
      <c r="D599" s="183" t="s">
        <v>168</v>
      </c>
      <c r="F599" s="184" t="s">
        <v>1016</v>
      </c>
      <c r="I599" s="185"/>
      <c r="L599" s="41"/>
      <c r="M599" s="186"/>
      <c r="N599" s="42"/>
      <c r="O599" s="42"/>
      <c r="P599" s="42"/>
      <c r="Q599" s="42"/>
      <c r="R599" s="42"/>
      <c r="S599" s="42"/>
      <c r="T599" s="70"/>
      <c r="AT599" s="24" t="s">
        <v>168</v>
      </c>
      <c r="AU599" s="24" t="s">
        <v>89</v>
      </c>
    </row>
    <row r="600" spans="2:65" s="1" customFormat="1" ht="25.5" customHeight="1">
      <c r="B600" s="170"/>
      <c r="C600" s="171" t="s">
        <v>1041</v>
      </c>
      <c r="D600" s="171" t="s">
        <v>161</v>
      </c>
      <c r="E600" s="172" t="s">
        <v>1042</v>
      </c>
      <c r="F600" s="173" t="s">
        <v>1043</v>
      </c>
      <c r="G600" s="174" t="s">
        <v>247</v>
      </c>
      <c r="H600" s="175">
        <v>1</v>
      </c>
      <c r="I600" s="176"/>
      <c r="J600" s="177">
        <f>ROUND(I600*H600,2)</f>
        <v>0</v>
      </c>
      <c r="K600" s="173" t="s">
        <v>165</v>
      </c>
      <c r="L600" s="41"/>
      <c r="M600" s="178" t="s">
        <v>5</v>
      </c>
      <c r="N600" s="179" t="s">
        <v>44</v>
      </c>
      <c r="O600" s="42"/>
      <c r="P600" s="180">
        <f>O600*H600</f>
        <v>0</v>
      </c>
      <c r="Q600" s="180">
        <v>2.5100000000000001E-2</v>
      </c>
      <c r="R600" s="180">
        <f>Q600*H600</f>
        <v>2.5100000000000001E-2</v>
      </c>
      <c r="S600" s="180">
        <v>0</v>
      </c>
      <c r="T600" s="181">
        <f>S600*H600</f>
        <v>0</v>
      </c>
      <c r="AR600" s="24" t="s">
        <v>256</v>
      </c>
      <c r="AT600" s="24" t="s">
        <v>161</v>
      </c>
      <c r="AU600" s="24" t="s">
        <v>89</v>
      </c>
      <c r="AY600" s="24" t="s">
        <v>159</v>
      </c>
      <c r="BE600" s="182">
        <f>IF(N600="základní",J600,0)</f>
        <v>0</v>
      </c>
      <c r="BF600" s="182">
        <f>IF(N600="snížená",J600,0)</f>
        <v>0</v>
      </c>
      <c r="BG600" s="182">
        <f>IF(N600="zákl. přenesená",J600,0)</f>
        <v>0</v>
      </c>
      <c r="BH600" s="182">
        <f>IF(N600="sníž. přenesená",J600,0)</f>
        <v>0</v>
      </c>
      <c r="BI600" s="182">
        <f>IF(N600="nulová",J600,0)</f>
        <v>0</v>
      </c>
      <c r="BJ600" s="24" t="s">
        <v>89</v>
      </c>
      <c r="BK600" s="182">
        <f>ROUND(I600*H600,2)</f>
        <v>0</v>
      </c>
      <c r="BL600" s="24" t="s">
        <v>256</v>
      </c>
      <c r="BM600" s="24" t="s">
        <v>1044</v>
      </c>
    </row>
    <row r="601" spans="2:65" s="1" customFormat="1" ht="54">
      <c r="B601" s="41"/>
      <c r="D601" s="183" t="s">
        <v>168</v>
      </c>
      <c r="F601" s="184" t="s">
        <v>1045</v>
      </c>
      <c r="I601" s="185"/>
      <c r="L601" s="41"/>
      <c r="M601" s="186"/>
      <c r="N601" s="42"/>
      <c r="O601" s="42"/>
      <c r="P601" s="42"/>
      <c r="Q601" s="42"/>
      <c r="R601" s="42"/>
      <c r="S601" s="42"/>
      <c r="T601" s="70"/>
      <c r="AT601" s="24" t="s">
        <v>168</v>
      </c>
      <c r="AU601" s="24" t="s">
        <v>89</v>
      </c>
    </row>
    <row r="602" spans="2:65" s="1" customFormat="1" ht="25.5" customHeight="1">
      <c r="B602" s="170"/>
      <c r="C602" s="171" t="s">
        <v>1046</v>
      </c>
      <c r="D602" s="171" t="s">
        <v>161</v>
      </c>
      <c r="E602" s="172" t="s">
        <v>1047</v>
      </c>
      <c r="F602" s="173" t="s">
        <v>1048</v>
      </c>
      <c r="G602" s="174" t="s">
        <v>247</v>
      </c>
      <c r="H602" s="175">
        <v>1</v>
      </c>
      <c r="I602" s="176"/>
      <c r="J602" s="177">
        <f>ROUND(I602*H602,2)</f>
        <v>0</v>
      </c>
      <c r="K602" s="173" t="s">
        <v>5</v>
      </c>
      <c r="L602" s="41"/>
      <c r="M602" s="178" t="s">
        <v>5</v>
      </c>
      <c r="N602" s="179" t="s">
        <v>44</v>
      </c>
      <c r="O602" s="42"/>
      <c r="P602" s="180">
        <f>O602*H602</f>
        <v>0</v>
      </c>
      <c r="Q602" s="180">
        <v>3.09E-2</v>
      </c>
      <c r="R602" s="180">
        <f>Q602*H602</f>
        <v>3.09E-2</v>
      </c>
      <c r="S602" s="180">
        <v>0</v>
      </c>
      <c r="T602" s="181">
        <f>S602*H602</f>
        <v>0</v>
      </c>
      <c r="AR602" s="24" t="s">
        <v>256</v>
      </c>
      <c r="AT602" s="24" t="s">
        <v>161</v>
      </c>
      <c r="AU602" s="24" t="s">
        <v>89</v>
      </c>
      <c r="AY602" s="24" t="s">
        <v>159</v>
      </c>
      <c r="BE602" s="182">
        <f>IF(N602="základní",J602,0)</f>
        <v>0</v>
      </c>
      <c r="BF602" s="182">
        <f>IF(N602="snížená",J602,0)</f>
        <v>0</v>
      </c>
      <c r="BG602" s="182">
        <f>IF(N602="zákl. přenesená",J602,0)</f>
        <v>0</v>
      </c>
      <c r="BH602" s="182">
        <f>IF(N602="sníž. přenesená",J602,0)</f>
        <v>0</v>
      </c>
      <c r="BI602" s="182">
        <f>IF(N602="nulová",J602,0)</f>
        <v>0</v>
      </c>
      <c r="BJ602" s="24" t="s">
        <v>89</v>
      </c>
      <c r="BK602" s="182">
        <f>ROUND(I602*H602,2)</f>
        <v>0</v>
      </c>
      <c r="BL602" s="24" t="s">
        <v>256</v>
      </c>
      <c r="BM602" s="24" t="s">
        <v>1049</v>
      </c>
    </row>
    <row r="603" spans="2:65" s="1" customFormat="1" ht="54">
      <c r="B603" s="41"/>
      <c r="D603" s="183" t="s">
        <v>168</v>
      </c>
      <c r="F603" s="184" t="s">
        <v>1045</v>
      </c>
      <c r="I603" s="185"/>
      <c r="L603" s="41"/>
      <c r="M603" s="186"/>
      <c r="N603" s="42"/>
      <c r="O603" s="42"/>
      <c r="P603" s="42"/>
      <c r="Q603" s="42"/>
      <c r="R603" s="42"/>
      <c r="S603" s="42"/>
      <c r="T603" s="70"/>
      <c r="AT603" s="24" t="s">
        <v>168</v>
      </c>
      <c r="AU603" s="24" t="s">
        <v>89</v>
      </c>
    </row>
    <row r="604" spans="2:65" s="1" customFormat="1" ht="38.25" customHeight="1">
      <c r="B604" s="170"/>
      <c r="C604" s="171" t="s">
        <v>1050</v>
      </c>
      <c r="D604" s="171" t="s">
        <v>161</v>
      </c>
      <c r="E604" s="172" t="s">
        <v>1051</v>
      </c>
      <c r="F604" s="173" t="s">
        <v>1052</v>
      </c>
      <c r="G604" s="174" t="s">
        <v>634</v>
      </c>
      <c r="H604" s="228"/>
      <c r="I604" s="176"/>
      <c r="J604" s="177">
        <f>ROUND(I604*H604,2)</f>
        <v>0</v>
      </c>
      <c r="K604" s="173" t="s">
        <v>165</v>
      </c>
      <c r="L604" s="41"/>
      <c r="M604" s="178" t="s">
        <v>5</v>
      </c>
      <c r="N604" s="179" t="s">
        <v>44</v>
      </c>
      <c r="O604" s="42"/>
      <c r="P604" s="180">
        <f>O604*H604</f>
        <v>0</v>
      </c>
      <c r="Q604" s="180">
        <v>0</v>
      </c>
      <c r="R604" s="180">
        <f>Q604*H604</f>
        <v>0</v>
      </c>
      <c r="S604" s="180">
        <v>0</v>
      </c>
      <c r="T604" s="181">
        <f>S604*H604</f>
        <v>0</v>
      </c>
      <c r="AR604" s="24" t="s">
        <v>256</v>
      </c>
      <c r="AT604" s="24" t="s">
        <v>161</v>
      </c>
      <c r="AU604" s="24" t="s">
        <v>89</v>
      </c>
      <c r="AY604" s="24" t="s">
        <v>159</v>
      </c>
      <c r="BE604" s="182">
        <f>IF(N604="základní",J604,0)</f>
        <v>0</v>
      </c>
      <c r="BF604" s="182">
        <f>IF(N604="snížená",J604,0)</f>
        <v>0</v>
      </c>
      <c r="BG604" s="182">
        <f>IF(N604="zákl. přenesená",J604,0)</f>
        <v>0</v>
      </c>
      <c r="BH604" s="182">
        <f>IF(N604="sníž. přenesená",J604,0)</f>
        <v>0</v>
      </c>
      <c r="BI604" s="182">
        <f>IF(N604="nulová",J604,0)</f>
        <v>0</v>
      </c>
      <c r="BJ604" s="24" t="s">
        <v>89</v>
      </c>
      <c r="BK604" s="182">
        <f>ROUND(I604*H604,2)</f>
        <v>0</v>
      </c>
      <c r="BL604" s="24" t="s">
        <v>256</v>
      </c>
      <c r="BM604" s="24" t="s">
        <v>1053</v>
      </c>
    </row>
    <row r="605" spans="2:65" s="1" customFormat="1" ht="121.5">
      <c r="B605" s="41"/>
      <c r="D605" s="183" t="s">
        <v>168</v>
      </c>
      <c r="F605" s="184" t="s">
        <v>911</v>
      </c>
      <c r="I605" s="185"/>
      <c r="L605" s="41"/>
      <c r="M605" s="186"/>
      <c r="N605" s="42"/>
      <c r="O605" s="42"/>
      <c r="P605" s="42"/>
      <c r="Q605" s="42"/>
      <c r="R605" s="42"/>
      <c r="S605" s="42"/>
      <c r="T605" s="70"/>
      <c r="AT605" s="24" t="s">
        <v>168</v>
      </c>
      <c r="AU605" s="24" t="s">
        <v>89</v>
      </c>
    </row>
    <row r="606" spans="2:65" s="10" customFormat="1" ht="29.85" customHeight="1">
      <c r="B606" s="157"/>
      <c r="D606" s="158" t="s">
        <v>71</v>
      </c>
      <c r="E606" s="168" t="s">
        <v>1054</v>
      </c>
      <c r="F606" s="168" t="s">
        <v>1055</v>
      </c>
      <c r="I606" s="160"/>
      <c r="J606" s="169">
        <f>BK606</f>
        <v>0</v>
      </c>
      <c r="L606" s="157"/>
      <c r="M606" s="162"/>
      <c r="N606" s="163"/>
      <c r="O606" s="163"/>
      <c r="P606" s="164">
        <f>SUM(P607:P616)</f>
        <v>0</v>
      </c>
      <c r="Q606" s="163"/>
      <c r="R606" s="164">
        <f>SUM(R607:R616)</f>
        <v>5.5833810000000011E-2</v>
      </c>
      <c r="S606" s="163"/>
      <c r="T606" s="165">
        <f>SUM(T607:T616)</f>
        <v>0</v>
      </c>
      <c r="AR606" s="158" t="s">
        <v>89</v>
      </c>
      <c r="AT606" s="166" t="s">
        <v>71</v>
      </c>
      <c r="AU606" s="166" t="s">
        <v>80</v>
      </c>
      <c r="AY606" s="158" t="s">
        <v>159</v>
      </c>
      <c r="BK606" s="167">
        <f>SUM(BK607:BK616)</f>
        <v>0</v>
      </c>
    </row>
    <row r="607" spans="2:65" s="1" customFormat="1" ht="25.5" customHeight="1">
      <c r="B607" s="170"/>
      <c r="C607" s="171" t="s">
        <v>1056</v>
      </c>
      <c r="D607" s="171" t="s">
        <v>161</v>
      </c>
      <c r="E607" s="172" t="s">
        <v>1057</v>
      </c>
      <c r="F607" s="173" t="s">
        <v>1058</v>
      </c>
      <c r="G607" s="174" t="s">
        <v>425</v>
      </c>
      <c r="H607" s="175">
        <v>8.5</v>
      </c>
      <c r="I607" s="176"/>
      <c r="J607" s="177">
        <f>ROUND(I607*H607,2)</f>
        <v>0</v>
      </c>
      <c r="K607" s="173" t="s">
        <v>165</v>
      </c>
      <c r="L607" s="41"/>
      <c r="M607" s="178" t="s">
        <v>5</v>
      </c>
      <c r="N607" s="179" t="s">
        <v>44</v>
      </c>
      <c r="O607" s="42"/>
      <c r="P607" s="180">
        <f>O607*H607</f>
        <v>0</v>
      </c>
      <c r="Q607" s="180">
        <v>0</v>
      </c>
      <c r="R607" s="180">
        <f>Q607*H607</f>
        <v>0</v>
      </c>
      <c r="S607" s="180">
        <v>0</v>
      </c>
      <c r="T607" s="181">
        <f>S607*H607</f>
        <v>0</v>
      </c>
      <c r="AR607" s="24" t="s">
        <v>256</v>
      </c>
      <c r="AT607" s="24" t="s">
        <v>161</v>
      </c>
      <c r="AU607" s="24" t="s">
        <v>89</v>
      </c>
      <c r="AY607" s="24" t="s">
        <v>159</v>
      </c>
      <c r="BE607" s="182">
        <f>IF(N607="základní",J607,0)</f>
        <v>0</v>
      </c>
      <c r="BF607" s="182">
        <f>IF(N607="snížená",J607,0)</f>
        <v>0</v>
      </c>
      <c r="BG607" s="182">
        <f>IF(N607="zákl. přenesená",J607,0)</f>
        <v>0</v>
      </c>
      <c r="BH607" s="182">
        <f>IF(N607="sníž. přenesená",J607,0)</f>
        <v>0</v>
      </c>
      <c r="BI607" s="182">
        <f>IF(N607="nulová",J607,0)</f>
        <v>0</v>
      </c>
      <c r="BJ607" s="24" t="s">
        <v>89</v>
      </c>
      <c r="BK607" s="182">
        <f>ROUND(I607*H607,2)</f>
        <v>0</v>
      </c>
      <c r="BL607" s="24" t="s">
        <v>256</v>
      </c>
      <c r="BM607" s="24" t="s">
        <v>1059</v>
      </c>
    </row>
    <row r="608" spans="2:65" s="13" customFormat="1">
      <c r="B608" s="213"/>
      <c r="D608" s="183" t="s">
        <v>170</v>
      </c>
      <c r="E608" s="214" t="s">
        <v>5</v>
      </c>
      <c r="F608" s="215" t="s">
        <v>1060</v>
      </c>
      <c r="H608" s="214" t="s">
        <v>5</v>
      </c>
      <c r="I608" s="216"/>
      <c r="L608" s="213"/>
      <c r="M608" s="217"/>
      <c r="N608" s="218"/>
      <c r="O608" s="218"/>
      <c r="P608" s="218"/>
      <c r="Q608" s="218"/>
      <c r="R608" s="218"/>
      <c r="S608" s="218"/>
      <c r="T608" s="219"/>
      <c r="AT608" s="214" t="s">
        <v>170</v>
      </c>
      <c r="AU608" s="214" t="s">
        <v>89</v>
      </c>
      <c r="AV608" s="13" t="s">
        <v>80</v>
      </c>
      <c r="AW608" s="13" t="s">
        <v>35</v>
      </c>
      <c r="AX608" s="13" t="s">
        <v>72</v>
      </c>
      <c r="AY608" s="214" t="s">
        <v>159</v>
      </c>
    </row>
    <row r="609" spans="2:65" s="11" customFormat="1">
      <c r="B609" s="187"/>
      <c r="D609" s="183" t="s">
        <v>170</v>
      </c>
      <c r="E609" s="188" t="s">
        <v>5</v>
      </c>
      <c r="F609" s="189" t="s">
        <v>1061</v>
      </c>
      <c r="H609" s="190">
        <v>8.5</v>
      </c>
      <c r="I609" s="191"/>
      <c r="L609" s="187"/>
      <c r="M609" s="192"/>
      <c r="N609" s="193"/>
      <c r="O609" s="193"/>
      <c r="P609" s="193"/>
      <c r="Q609" s="193"/>
      <c r="R609" s="193"/>
      <c r="S609" s="193"/>
      <c r="T609" s="194"/>
      <c r="AT609" s="188" t="s">
        <v>170</v>
      </c>
      <c r="AU609" s="188" t="s">
        <v>89</v>
      </c>
      <c r="AV609" s="11" t="s">
        <v>89</v>
      </c>
      <c r="AW609" s="11" t="s">
        <v>35</v>
      </c>
      <c r="AX609" s="11" t="s">
        <v>80</v>
      </c>
      <c r="AY609" s="188" t="s">
        <v>159</v>
      </c>
    </row>
    <row r="610" spans="2:65" s="1" customFormat="1" ht="16.5" customHeight="1">
      <c r="B610" s="170"/>
      <c r="C610" s="203" t="s">
        <v>1062</v>
      </c>
      <c r="D610" s="203" t="s">
        <v>252</v>
      </c>
      <c r="E610" s="204" t="s">
        <v>1063</v>
      </c>
      <c r="F610" s="205" t="s">
        <v>1064</v>
      </c>
      <c r="G610" s="206" t="s">
        <v>164</v>
      </c>
      <c r="H610" s="207">
        <v>0.10100000000000001</v>
      </c>
      <c r="I610" s="208"/>
      <c r="J610" s="209">
        <f>ROUND(I610*H610,2)</f>
        <v>0</v>
      </c>
      <c r="K610" s="205" t="s">
        <v>165</v>
      </c>
      <c r="L610" s="210"/>
      <c r="M610" s="211" t="s">
        <v>5</v>
      </c>
      <c r="N610" s="212" t="s">
        <v>44</v>
      </c>
      <c r="O610" s="42"/>
      <c r="P610" s="180">
        <f>O610*H610</f>
        <v>0</v>
      </c>
      <c r="Q610" s="180">
        <v>0.55000000000000004</v>
      </c>
      <c r="R610" s="180">
        <f>Q610*H610</f>
        <v>5.5550000000000009E-2</v>
      </c>
      <c r="S610" s="180">
        <v>0</v>
      </c>
      <c r="T610" s="181">
        <f>S610*H610</f>
        <v>0</v>
      </c>
      <c r="AR610" s="24" t="s">
        <v>367</v>
      </c>
      <c r="AT610" s="24" t="s">
        <v>252</v>
      </c>
      <c r="AU610" s="24" t="s">
        <v>89</v>
      </c>
      <c r="AY610" s="24" t="s">
        <v>159</v>
      </c>
      <c r="BE610" s="182">
        <f>IF(N610="základní",J610,0)</f>
        <v>0</v>
      </c>
      <c r="BF610" s="182">
        <f>IF(N610="snížená",J610,0)</f>
        <v>0</v>
      </c>
      <c r="BG610" s="182">
        <f>IF(N610="zákl. přenesená",J610,0)</f>
        <v>0</v>
      </c>
      <c r="BH610" s="182">
        <f>IF(N610="sníž. přenesená",J610,0)</f>
        <v>0</v>
      </c>
      <c r="BI610" s="182">
        <f>IF(N610="nulová",J610,0)</f>
        <v>0</v>
      </c>
      <c r="BJ610" s="24" t="s">
        <v>89</v>
      </c>
      <c r="BK610" s="182">
        <f>ROUND(I610*H610,2)</f>
        <v>0</v>
      </c>
      <c r="BL610" s="24" t="s">
        <v>256</v>
      </c>
      <c r="BM610" s="24" t="s">
        <v>1065</v>
      </c>
    </row>
    <row r="611" spans="2:65" s="13" customFormat="1">
      <c r="B611" s="213"/>
      <c r="D611" s="183" t="s">
        <v>170</v>
      </c>
      <c r="E611" s="214" t="s">
        <v>5</v>
      </c>
      <c r="F611" s="215" t="s">
        <v>1060</v>
      </c>
      <c r="H611" s="214" t="s">
        <v>5</v>
      </c>
      <c r="I611" s="216"/>
      <c r="L611" s="213"/>
      <c r="M611" s="217"/>
      <c r="N611" s="218"/>
      <c r="O611" s="218"/>
      <c r="P611" s="218"/>
      <c r="Q611" s="218"/>
      <c r="R611" s="218"/>
      <c r="S611" s="218"/>
      <c r="T611" s="219"/>
      <c r="AT611" s="214" t="s">
        <v>170</v>
      </c>
      <c r="AU611" s="214" t="s">
        <v>89</v>
      </c>
      <c r="AV611" s="13" t="s">
        <v>80</v>
      </c>
      <c r="AW611" s="13" t="s">
        <v>35</v>
      </c>
      <c r="AX611" s="13" t="s">
        <v>72</v>
      </c>
      <c r="AY611" s="214" t="s">
        <v>159</v>
      </c>
    </row>
    <row r="612" spans="2:65" s="11" customFormat="1">
      <c r="B612" s="187"/>
      <c r="D612" s="183" t="s">
        <v>170</v>
      </c>
      <c r="E612" s="188" t="s">
        <v>5</v>
      </c>
      <c r="F612" s="189" t="s">
        <v>1066</v>
      </c>
      <c r="H612" s="190">
        <v>0.10100000000000001</v>
      </c>
      <c r="I612" s="191"/>
      <c r="L612" s="187"/>
      <c r="M612" s="192"/>
      <c r="N612" s="193"/>
      <c r="O612" s="193"/>
      <c r="P612" s="193"/>
      <c r="Q612" s="193"/>
      <c r="R612" s="193"/>
      <c r="S612" s="193"/>
      <c r="T612" s="194"/>
      <c r="AT612" s="188" t="s">
        <v>170</v>
      </c>
      <c r="AU612" s="188" t="s">
        <v>89</v>
      </c>
      <c r="AV612" s="11" t="s">
        <v>89</v>
      </c>
      <c r="AW612" s="11" t="s">
        <v>35</v>
      </c>
      <c r="AX612" s="11" t="s">
        <v>80</v>
      </c>
      <c r="AY612" s="188" t="s">
        <v>159</v>
      </c>
    </row>
    <row r="613" spans="2:65" s="1" customFormat="1" ht="16.5" customHeight="1">
      <c r="B613" s="170"/>
      <c r="C613" s="171" t="s">
        <v>1067</v>
      </c>
      <c r="D613" s="171" t="s">
        <v>161</v>
      </c>
      <c r="E613" s="172" t="s">
        <v>1068</v>
      </c>
      <c r="F613" s="173" t="s">
        <v>1069</v>
      </c>
      <c r="G613" s="174" t="s">
        <v>164</v>
      </c>
      <c r="H613" s="175">
        <v>0.10100000000000001</v>
      </c>
      <c r="I613" s="176"/>
      <c r="J613" s="177">
        <f>ROUND(I613*H613,2)</f>
        <v>0</v>
      </c>
      <c r="K613" s="173" t="s">
        <v>165</v>
      </c>
      <c r="L613" s="41"/>
      <c r="M613" s="178" t="s">
        <v>5</v>
      </c>
      <c r="N613" s="179" t="s">
        <v>44</v>
      </c>
      <c r="O613" s="42"/>
      <c r="P613" s="180">
        <f>O613*H613</f>
        <v>0</v>
      </c>
      <c r="Q613" s="180">
        <v>2.81E-3</v>
      </c>
      <c r="R613" s="180">
        <f>Q613*H613</f>
        <v>2.8381000000000001E-4</v>
      </c>
      <c r="S613" s="180">
        <v>0</v>
      </c>
      <c r="T613" s="181">
        <f>S613*H613</f>
        <v>0</v>
      </c>
      <c r="AR613" s="24" t="s">
        <v>256</v>
      </c>
      <c r="AT613" s="24" t="s">
        <v>161</v>
      </c>
      <c r="AU613" s="24" t="s">
        <v>89</v>
      </c>
      <c r="AY613" s="24" t="s">
        <v>159</v>
      </c>
      <c r="BE613" s="182">
        <f>IF(N613="základní",J613,0)</f>
        <v>0</v>
      </c>
      <c r="BF613" s="182">
        <f>IF(N613="snížená",J613,0)</f>
        <v>0</v>
      </c>
      <c r="BG613" s="182">
        <f>IF(N613="zákl. přenesená",J613,0)</f>
        <v>0</v>
      </c>
      <c r="BH613" s="182">
        <f>IF(N613="sníž. přenesená",J613,0)</f>
        <v>0</v>
      </c>
      <c r="BI613" s="182">
        <f>IF(N613="nulová",J613,0)</f>
        <v>0</v>
      </c>
      <c r="BJ613" s="24" t="s">
        <v>89</v>
      </c>
      <c r="BK613" s="182">
        <f>ROUND(I613*H613,2)</f>
        <v>0</v>
      </c>
      <c r="BL613" s="24" t="s">
        <v>256</v>
      </c>
      <c r="BM613" s="24" t="s">
        <v>1070</v>
      </c>
    </row>
    <row r="614" spans="2:65" s="1" customFormat="1" ht="67.5">
      <c r="B614" s="41"/>
      <c r="D614" s="183" t="s">
        <v>168</v>
      </c>
      <c r="F614" s="184" t="s">
        <v>1071</v>
      </c>
      <c r="I614" s="185"/>
      <c r="L614" s="41"/>
      <c r="M614" s="186"/>
      <c r="N614" s="42"/>
      <c r="O614" s="42"/>
      <c r="P614" s="42"/>
      <c r="Q614" s="42"/>
      <c r="R614" s="42"/>
      <c r="S614" s="42"/>
      <c r="T614" s="70"/>
      <c r="AT614" s="24" t="s">
        <v>168</v>
      </c>
      <c r="AU614" s="24" t="s">
        <v>89</v>
      </c>
    </row>
    <row r="615" spans="2:65" s="1" customFormat="1" ht="38.25" customHeight="1">
      <c r="B615" s="170"/>
      <c r="C615" s="171" t="s">
        <v>1072</v>
      </c>
      <c r="D615" s="171" t="s">
        <v>161</v>
      </c>
      <c r="E615" s="172" t="s">
        <v>1073</v>
      </c>
      <c r="F615" s="173" t="s">
        <v>1074</v>
      </c>
      <c r="G615" s="174" t="s">
        <v>634</v>
      </c>
      <c r="H615" s="228"/>
      <c r="I615" s="176"/>
      <c r="J615" s="177">
        <f>ROUND(I615*H615,2)</f>
        <v>0</v>
      </c>
      <c r="K615" s="173" t="s">
        <v>165</v>
      </c>
      <c r="L615" s="41"/>
      <c r="M615" s="178" t="s">
        <v>5</v>
      </c>
      <c r="N615" s="179" t="s">
        <v>44</v>
      </c>
      <c r="O615" s="42"/>
      <c r="P615" s="180">
        <f>O615*H615</f>
        <v>0</v>
      </c>
      <c r="Q615" s="180">
        <v>0</v>
      </c>
      <c r="R615" s="180">
        <f>Q615*H615</f>
        <v>0</v>
      </c>
      <c r="S615" s="180">
        <v>0</v>
      </c>
      <c r="T615" s="181">
        <f>S615*H615</f>
        <v>0</v>
      </c>
      <c r="AR615" s="24" t="s">
        <v>256</v>
      </c>
      <c r="AT615" s="24" t="s">
        <v>161</v>
      </c>
      <c r="AU615" s="24" t="s">
        <v>89</v>
      </c>
      <c r="AY615" s="24" t="s">
        <v>159</v>
      </c>
      <c r="BE615" s="182">
        <f>IF(N615="základní",J615,0)</f>
        <v>0</v>
      </c>
      <c r="BF615" s="182">
        <f>IF(N615="snížená",J615,0)</f>
        <v>0</v>
      </c>
      <c r="BG615" s="182">
        <f>IF(N615="zákl. přenesená",J615,0)</f>
        <v>0</v>
      </c>
      <c r="BH615" s="182">
        <f>IF(N615="sníž. přenesená",J615,0)</f>
        <v>0</v>
      </c>
      <c r="BI615" s="182">
        <f>IF(N615="nulová",J615,0)</f>
        <v>0</v>
      </c>
      <c r="BJ615" s="24" t="s">
        <v>89</v>
      </c>
      <c r="BK615" s="182">
        <f>ROUND(I615*H615,2)</f>
        <v>0</v>
      </c>
      <c r="BL615" s="24" t="s">
        <v>256</v>
      </c>
      <c r="BM615" s="24" t="s">
        <v>1075</v>
      </c>
    </row>
    <row r="616" spans="2:65" s="1" customFormat="1" ht="121.5">
      <c r="B616" s="41"/>
      <c r="D616" s="183" t="s">
        <v>168</v>
      </c>
      <c r="F616" s="184" t="s">
        <v>826</v>
      </c>
      <c r="I616" s="185"/>
      <c r="L616" s="41"/>
      <c r="M616" s="186"/>
      <c r="N616" s="42"/>
      <c r="O616" s="42"/>
      <c r="P616" s="42"/>
      <c r="Q616" s="42"/>
      <c r="R616" s="42"/>
      <c r="S616" s="42"/>
      <c r="T616" s="70"/>
      <c r="AT616" s="24" t="s">
        <v>168</v>
      </c>
      <c r="AU616" s="24" t="s">
        <v>89</v>
      </c>
    </row>
    <row r="617" spans="2:65" s="10" customFormat="1" ht="29.85" customHeight="1">
      <c r="B617" s="157"/>
      <c r="D617" s="158" t="s">
        <v>71</v>
      </c>
      <c r="E617" s="168" t="s">
        <v>1076</v>
      </c>
      <c r="F617" s="168" t="s">
        <v>1077</v>
      </c>
      <c r="I617" s="160"/>
      <c r="J617" s="169">
        <f>BK617</f>
        <v>0</v>
      </c>
      <c r="L617" s="157"/>
      <c r="M617" s="162"/>
      <c r="N617" s="163"/>
      <c r="O617" s="163"/>
      <c r="P617" s="164">
        <f>SUM(P618:P673)</f>
        <v>0</v>
      </c>
      <c r="Q617" s="163"/>
      <c r="R617" s="164">
        <f>SUM(R618:R673)</f>
        <v>4.8568762700000008</v>
      </c>
      <c r="S617" s="163"/>
      <c r="T617" s="165">
        <f>SUM(T618:T673)</f>
        <v>0</v>
      </c>
      <c r="AR617" s="158" t="s">
        <v>89</v>
      </c>
      <c r="AT617" s="166" t="s">
        <v>71</v>
      </c>
      <c r="AU617" s="166" t="s">
        <v>80</v>
      </c>
      <c r="AY617" s="158" t="s">
        <v>159</v>
      </c>
      <c r="BK617" s="167">
        <f>SUM(BK618:BK673)</f>
        <v>0</v>
      </c>
    </row>
    <row r="618" spans="2:65" s="1" customFormat="1" ht="38.25" customHeight="1">
      <c r="B618" s="170"/>
      <c r="C618" s="171" t="s">
        <v>1078</v>
      </c>
      <c r="D618" s="171" t="s">
        <v>161</v>
      </c>
      <c r="E618" s="172" t="s">
        <v>1079</v>
      </c>
      <c r="F618" s="173" t="s">
        <v>1080</v>
      </c>
      <c r="G618" s="174" t="s">
        <v>201</v>
      </c>
      <c r="H618" s="175">
        <v>11.167999999999999</v>
      </c>
      <c r="I618" s="176"/>
      <c r="J618" s="177">
        <f>ROUND(I618*H618,2)</f>
        <v>0</v>
      </c>
      <c r="K618" s="173" t="s">
        <v>165</v>
      </c>
      <c r="L618" s="41"/>
      <c r="M618" s="178" t="s">
        <v>5</v>
      </c>
      <c r="N618" s="179" t="s">
        <v>44</v>
      </c>
      <c r="O618" s="42"/>
      <c r="P618" s="180">
        <f>O618*H618</f>
        <v>0</v>
      </c>
      <c r="Q618" s="180">
        <v>2.197E-2</v>
      </c>
      <c r="R618" s="180">
        <f>Q618*H618</f>
        <v>0.24536095999999999</v>
      </c>
      <c r="S618" s="180">
        <v>0</v>
      </c>
      <c r="T618" s="181">
        <f>S618*H618</f>
        <v>0</v>
      </c>
      <c r="AR618" s="24" t="s">
        <v>256</v>
      </c>
      <c r="AT618" s="24" t="s">
        <v>161</v>
      </c>
      <c r="AU618" s="24" t="s">
        <v>89</v>
      </c>
      <c r="AY618" s="24" t="s">
        <v>159</v>
      </c>
      <c r="BE618" s="182">
        <f>IF(N618="základní",J618,0)</f>
        <v>0</v>
      </c>
      <c r="BF618" s="182">
        <f>IF(N618="snížená",J618,0)</f>
        <v>0</v>
      </c>
      <c r="BG618" s="182">
        <f>IF(N618="zákl. přenesená",J618,0)</f>
        <v>0</v>
      </c>
      <c r="BH618" s="182">
        <f>IF(N618="sníž. přenesená",J618,0)</f>
        <v>0</v>
      </c>
      <c r="BI618" s="182">
        <f>IF(N618="nulová",J618,0)</f>
        <v>0</v>
      </c>
      <c r="BJ618" s="24" t="s">
        <v>89</v>
      </c>
      <c r="BK618" s="182">
        <f>ROUND(I618*H618,2)</f>
        <v>0</v>
      </c>
      <c r="BL618" s="24" t="s">
        <v>256</v>
      </c>
      <c r="BM618" s="24" t="s">
        <v>1081</v>
      </c>
    </row>
    <row r="619" spans="2:65" s="1" customFormat="1" ht="135">
      <c r="B619" s="41"/>
      <c r="D619" s="183" t="s">
        <v>168</v>
      </c>
      <c r="F619" s="184" t="s">
        <v>1082</v>
      </c>
      <c r="I619" s="185"/>
      <c r="L619" s="41"/>
      <c r="M619" s="186"/>
      <c r="N619" s="42"/>
      <c r="O619" s="42"/>
      <c r="P619" s="42"/>
      <c r="Q619" s="42"/>
      <c r="R619" s="42"/>
      <c r="S619" s="42"/>
      <c r="T619" s="70"/>
      <c r="AT619" s="24" t="s">
        <v>168</v>
      </c>
      <c r="AU619" s="24" t="s">
        <v>89</v>
      </c>
    </row>
    <row r="620" spans="2:65" s="11" customFormat="1">
      <c r="B620" s="187"/>
      <c r="D620" s="183" t="s">
        <v>170</v>
      </c>
      <c r="E620" s="188" t="s">
        <v>5</v>
      </c>
      <c r="F620" s="189" t="s">
        <v>1083</v>
      </c>
      <c r="H620" s="190">
        <v>8.4540000000000006</v>
      </c>
      <c r="I620" s="191"/>
      <c r="L620" s="187"/>
      <c r="M620" s="192"/>
      <c r="N620" s="193"/>
      <c r="O620" s="193"/>
      <c r="P620" s="193"/>
      <c r="Q620" s="193"/>
      <c r="R620" s="193"/>
      <c r="S620" s="193"/>
      <c r="T620" s="194"/>
      <c r="AT620" s="188" t="s">
        <v>170</v>
      </c>
      <c r="AU620" s="188" t="s">
        <v>89</v>
      </c>
      <c r="AV620" s="11" t="s">
        <v>89</v>
      </c>
      <c r="AW620" s="11" t="s">
        <v>35</v>
      </c>
      <c r="AX620" s="11" t="s">
        <v>72</v>
      </c>
      <c r="AY620" s="188" t="s">
        <v>159</v>
      </c>
    </row>
    <row r="621" spans="2:65" s="11" customFormat="1">
      <c r="B621" s="187"/>
      <c r="D621" s="183" t="s">
        <v>170</v>
      </c>
      <c r="E621" s="188" t="s">
        <v>5</v>
      </c>
      <c r="F621" s="189" t="s">
        <v>1084</v>
      </c>
      <c r="H621" s="190">
        <v>2.714</v>
      </c>
      <c r="I621" s="191"/>
      <c r="L621" s="187"/>
      <c r="M621" s="192"/>
      <c r="N621" s="193"/>
      <c r="O621" s="193"/>
      <c r="P621" s="193"/>
      <c r="Q621" s="193"/>
      <c r="R621" s="193"/>
      <c r="S621" s="193"/>
      <c r="T621" s="194"/>
      <c r="AT621" s="188" t="s">
        <v>170</v>
      </c>
      <c r="AU621" s="188" t="s">
        <v>89</v>
      </c>
      <c r="AV621" s="11" t="s">
        <v>89</v>
      </c>
      <c r="AW621" s="11" t="s">
        <v>35</v>
      </c>
      <c r="AX621" s="11" t="s">
        <v>72</v>
      </c>
      <c r="AY621" s="188" t="s">
        <v>159</v>
      </c>
    </row>
    <row r="622" spans="2:65" s="12" customFormat="1">
      <c r="B622" s="195"/>
      <c r="D622" s="183" t="s">
        <v>170</v>
      </c>
      <c r="E622" s="196" t="s">
        <v>5</v>
      </c>
      <c r="F622" s="197" t="s">
        <v>173</v>
      </c>
      <c r="H622" s="198">
        <v>11.167999999999999</v>
      </c>
      <c r="I622" s="199"/>
      <c r="L622" s="195"/>
      <c r="M622" s="200"/>
      <c r="N622" s="201"/>
      <c r="O622" s="201"/>
      <c r="P622" s="201"/>
      <c r="Q622" s="201"/>
      <c r="R622" s="201"/>
      <c r="S622" s="201"/>
      <c r="T622" s="202"/>
      <c r="AT622" s="196" t="s">
        <v>170</v>
      </c>
      <c r="AU622" s="196" t="s">
        <v>89</v>
      </c>
      <c r="AV622" s="12" t="s">
        <v>166</v>
      </c>
      <c r="AW622" s="12" t="s">
        <v>35</v>
      </c>
      <c r="AX622" s="12" t="s">
        <v>80</v>
      </c>
      <c r="AY622" s="196" t="s">
        <v>159</v>
      </c>
    </row>
    <row r="623" spans="2:65" s="1" customFormat="1" ht="38.25" customHeight="1">
      <c r="B623" s="170"/>
      <c r="C623" s="171" t="s">
        <v>1085</v>
      </c>
      <c r="D623" s="171" t="s">
        <v>161</v>
      </c>
      <c r="E623" s="172" t="s">
        <v>1086</v>
      </c>
      <c r="F623" s="173" t="s">
        <v>1087</v>
      </c>
      <c r="G623" s="174" t="s">
        <v>201</v>
      </c>
      <c r="H623" s="175">
        <v>25.123000000000001</v>
      </c>
      <c r="I623" s="176"/>
      <c r="J623" s="177">
        <f>ROUND(I623*H623,2)</f>
        <v>0</v>
      </c>
      <c r="K623" s="173" t="s">
        <v>165</v>
      </c>
      <c r="L623" s="41"/>
      <c r="M623" s="178" t="s">
        <v>5</v>
      </c>
      <c r="N623" s="179" t="s">
        <v>44</v>
      </c>
      <c r="O623" s="42"/>
      <c r="P623" s="180">
        <f>O623*H623</f>
        <v>0</v>
      </c>
      <c r="Q623" s="180">
        <v>2.5659999999999999E-2</v>
      </c>
      <c r="R623" s="180">
        <f>Q623*H623</f>
        <v>0.64465618000000002</v>
      </c>
      <c r="S623" s="180">
        <v>0</v>
      </c>
      <c r="T623" s="181">
        <f>S623*H623</f>
        <v>0</v>
      </c>
      <c r="AR623" s="24" t="s">
        <v>256</v>
      </c>
      <c r="AT623" s="24" t="s">
        <v>161</v>
      </c>
      <c r="AU623" s="24" t="s">
        <v>89</v>
      </c>
      <c r="AY623" s="24" t="s">
        <v>159</v>
      </c>
      <c r="BE623" s="182">
        <f>IF(N623="základní",J623,0)</f>
        <v>0</v>
      </c>
      <c r="BF623" s="182">
        <f>IF(N623="snížená",J623,0)</f>
        <v>0</v>
      </c>
      <c r="BG623" s="182">
        <f>IF(N623="zákl. přenesená",J623,0)</f>
        <v>0</v>
      </c>
      <c r="BH623" s="182">
        <f>IF(N623="sníž. přenesená",J623,0)</f>
        <v>0</v>
      </c>
      <c r="BI623" s="182">
        <f>IF(N623="nulová",J623,0)</f>
        <v>0</v>
      </c>
      <c r="BJ623" s="24" t="s">
        <v>89</v>
      </c>
      <c r="BK623" s="182">
        <f>ROUND(I623*H623,2)</f>
        <v>0</v>
      </c>
      <c r="BL623" s="24" t="s">
        <v>256</v>
      </c>
      <c r="BM623" s="24" t="s">
        <v>1088</v>
      </c>
    </row>
    <row r="624" spans="2:65" s="1" customFormat="1" ht="135">
      <c r="B624" s="41"/>
      <c r="D624" s="183" t="s">
        <v>168</v>
      </c>
      <c r="F624" s="184" t="s">
        <v>1082</v>
      </c>
      <c r="I624" s="185"/>
      <c r="L624" s="41"/>
      <c r="M624" s="186"/>
      <c r="N624" s="42"/>
      <c r="O624" s="42"/>
      <c r="P624" s="42"/>
      <c r="Q624" s="42"/>
      <c r="R624" s="42"/>
      <c r="S624" s="42"/>
      <c r="T624" s="70"/>
      <c r="AT624" s="24" t="s">
        <v>168</v>
      </c>
      <c r="AU624" s="24" t="s">
        <v>89</v>
      </c>
    </row>
    <row r="625" spans="2:65" s="11" customFormat="1">
      <c r="B625" s="187"/>
      <c r="D625" s="183" t="s">
        <v>170</v>
      </c>
      <c r="E625" s="188" t="s">
        <v>5</v>
      </c>
      <c r="F625" s="189" t="s">
        <v>1089</v>
      </c>
      <c r="H625" s="190">
        <v>10.864000000000001</v>
      </c>
      <c r="I625" s="191"/>
      <c r="L625" s="187"/>
      <c r="M625" s="192"/>
      <c r="N625" s="193"/>
      <c r="O625" s="193"/>
      <c r="P625" s="193"/>
      <c r="Q625" s="193"/>
      <c r="R625" s="193"/>
      <c r="S625" s="193"/>
      <c r="T625" s="194"/>
      <c r="AT625" s="188" t="s">
        <v>170</v>
      </c>
      <c r="AU625" s="188" t="s">
        <v>89</v>
      </c>
      <c r="AV625" s="11" t="s">
        <v>89</v>
      </c>
      <c r="AW625" s="11" t="s">
        <v>35</v>
      </c>
      <c r="AX625" s="11" t="s">
        <v>72</v>
      </c>
      <c r="AY625" s="188" t="s">
        <v>159</v>
      </c>
    </row>
    <row r="626" spans="2:65" s="11" customFormat="1">
      <c r="B626" s="187"/>
      <c r="D626" s="183" t="s">
        <v>170</v>
      </c>
      <c r="E626" s="188" t="s">
        <v>5</v>
      </c>
      <c r="F626" s="189" t="s">
        <v>1090</v>
      </c>
      <c r="H626" s="190">
        <v>1.571</v>
      </c>
      <c r="I626" s="191"/>
      <c r="L626" s="187"/>
      <c r="M626" s="192"/>
      <c r="N626" s="193"/>
      <c r="O626" s="193"/>
      <c r="P626" s="193"/>
      <c r="Q626" s="193"/>
      <c r="R626" s="193"/>
      <c r="S626" s="193"/>
      <c r="T626" s="194"/>
      <c r="AT626" s="188" t="s">
        <v>170</v>
      </c>
      <c r="AU626" s="188" t="s">
        <v>89</v>
      </c>
      <c r="AV626" s="11" t="s">
        <v>89</v>
      </c>
      <c r="AW626" s="11" t="s">
        <v>35</v>
      </c>
      <c r="AX626" s="11" t="s">
        <v>72</v>
      </c>
      <c r="AY626" s="188" t="s">
        <v>159</v>
      </c>
    </row>
    <row r="627" spans="2:65" s="11" customFormat="1">
      <c r="B627" s="187"/>
      <c r="D627" s="183" t="s">
        <v>170</v>
      </c>
      <c r="E627" s="188" t="s">
        <v>5</v>
      </c>
      <c r="F627" s="189" t="s">
        <v>1091</v>
      </c>
      <c r="H627" s="190">
        <v>12.688000000000001</v>
      </c>
      <c r="I627" s="191"/>
      <c r="L627" s="187"/>
      <c r="M627" s="192"/>
      <c r="N627" s="193"/>
      <c r="O627" s="193"/>
      <c r="P627" s="193"/>
      <c r="Q627" s="193"/>
      <c r="R627" s="193"/>
      <c r="S627" s="193"/>
      <c r="T627" s="194"/>
      <c r="AT627" s="188" t="s">
        <v>170</v>
      </c>
      <c r="AU627" s="188" t="s">
        <v>89</v>
      </c>
      <c r="AV627" s="11" t="s">
        <v>89</v>
      </c>
      <c r="AW627" s="11" t="s">
        <v>35</v>
      </c>
      <c r="AX627" s="11" t="s">
        <v>72</v>
      </c>
      <c r="AY627" s="188" t="s">
        <v>159</v>
      </c>
    </row>
    <row r="628" spans="2:65" s="12" customFormat="1">
      <c r="B628" s="195"/>
      <c r="D628" s="183" t="s">
        <v>170</v>
      </c>
      <c r="E628" s="196" t="s">
        <v>5</v>
      </c>
      <c r="F628" s="197" t="s">
        <v>173</v>
      </c>
      <c r="H628" s="198">
        <v>25.123000000000001</v>
      </c>
      <c r="I628" s="199"/>
      <c r="L628" s="195"/>
      <c r="M628" s="200"/>
      <c r="N628" s="201"/>
      <c r="O628" s="201"/>
      <c r="P628" s="201"/>
      <c r="Q628" s="201"/>
      <c r="R628" s="201"/>
      <c r="S628" s="201"/>
      <c r="T628" s="202"/>
      <c r="AT628" s="196" t="s">
        <v>170</v>
      </c>
      <c r="AU628" s="196" t="s">
        <v>89</v>
      </c>
      <c r="AV628" s="12" t="s">
        <v>166</v>
      </c>
      <c r="AW628" s="12" t="s">
        <v>35</v>
      </c>
      <c r="AX628" s="12" t="s">
        <v>80</v>
      </c>
      <c r="AY628" s="196" t="s">
        <v>159</v>
      </c>
    </row>
    <row r="629" spans="2:65" s="1" customFormat="1" ht="51" customHeight="1">
      <c r="B629" s="170"/>
      <c r="C629" s="171" t="s">
        <v>1092</v>
      </c>
      <c r="D629" s="171" t="s">
        <v>161</v>
      </c>
      <c r="E629" s="172" t="s">
        <v>1093</v>
      </c>
      <c r="F629" s="173" t="s">
        <v>1094</v>
      </c>
      <c r="G629" s="174" t="s">
        <v>201</v>
      </c>
      <c r="H629" s="175">
        <v>14.455</v>
      </c>
      <c r="I629" s="176"/>
      <c r="J629" s="177">
        <f>ROUND(I629*H629,2)</f>
        <v>0</v>
      </c>
      <c r="K629" s="173" t="s">
        <v>165</v>
      </c>
      <c r="L629" s="41"/>
      <c r="M629" s="178" t="s">
        <v>5</v>
      </c>
      <c r="N629" s="179" t="s">
        <v>44</v>
      </c>
      <c r="O629" s="42"/>
      <c r="P629" s="180">
        <f>O629*H629</f>
        <v>0</v>
      </c>
      <c r="Q629" s="180">
        <v>5.5930000000000001E-2</v>
      </c>
      <c r="R629" s="180">
        <f>Q629*H629</f>
        <v>0.80846815000000005</v>
      </c>
      <c r="S629" s="180">
        <v>0</v>
      </c>
      <c r="T629" s="181">
        <f>S629*H629</f>
        <v>0</v>
      </c>
      <c r="AR629" s="24" t="s">
        <v>256</v>
      </c>
      <c r="AT629" s="24" t="s">
        <v>161</v>
      </c>
      <c r="AU629" s="24" t="s">
        <v>89</v>
      </c>
      <c r="AY629" s="24" t="s">
        <v>159</v>
      </c>
      <c r="BE629" s="182">
        <f>IF(N629="základní",J629,0)</f>
        <v>0</v>
      </c>
      <c r="BF629" s="182">
        <f>IF(N629="snížená",J629,0)</f>
        <v>0</v>
      </c>
      <c r="BG629" s="182">
        <f>IF(N629="zákl. přenesená",J629,0)</f>
        <v>0</v>
      </c>
      <c r="BH629" s="182">
        <f>IF(N629="sníž. přenesená",J629,0)</f>
        <v>0</v>
      </c>
      <c r="BI629" s="182">
        <f>IF(N629="nulová",J629,0)</f>
        <v>0</v>
      </c>
      <c r="BJ629" s="24" t="s">
        <v>89</v>
      </c>
      <c r="BK629" s="182">
        <f>ROUND(I629*H629,2)</f>
        <v>0</v>
      </c>
      <c r="BL629" s="24" t="s">
        <v>256</v>
      </c>
      <c r="BM629" s="24" t="s">
        <v>1095</v>
      </c>
    </row>
    <row r="630" spans="2:65" s="1" customFormat="1" ht="121.5">
      <c r="B630" s="41"/>
      <c r="D630" s="183" t="s">
        <v>168</v>
      </c>
      <c r="F630" s="184" t="s">
        <v>1096</v>
      </c>
      <c r="I630" s="185"/>
      <c r="L630" s="41"/>
      <c r="M630" s="186"/>
      <c r="N630" s="42"/>
      <c r="O630" s="42"/>
      <c r="P630" s="42"/>
      <c r="Q630" s="42"/>
      <c r="R630" s="42"/>
      <c r="S630" s="42"/>
      <c r="T630" s="70"/>
      <c r="AT630" s="24" t="s">
        <v>168</v>
      </c>
      <c r="AU630" s="24" t="s">
        <v>89</v>
      </c>
    </row>
    <row r="631" spans="2:65" s="11" customFormat="1">
      <c r="B631" s="187"/>
      <c r="D631" s="183" t="s">
        <v>170</v>
      </c>
      <c r="E631" s="188" t="s">
        <v>5</v>
      </c>
      <c r="F631" s="189" t="s">
        <v>1097</v>
      </c>
      <c r="H631" s="190">
        <v>4.4249999999999998</v>
      </c>
      <c r="I631" s="191"/>
      <c r="L631" s="187"/>
      <c r="M631" s="192"/>
      <c r="N631" s="193"/>
      <c r="O631" s="193"/>
      <c r="P631" s="193"/>
      <c r="Q631" s="193"/>
      <c r="R631" s="193"/>
      <c r="S631" s="193"/>
      <c r="T631" s="194"/>
      <c r="AT631" s="188" t="s">
        <v>170</v>
      </c>
      <c r="AU631" s="188" t="s">
        <v>89</v>
      </c>
      <c r="AV631" s="11" t="s">
        <v>89</v>
      </c>
      <c r="AW631" s="11" t="s">
        <v>35</v>
      </c>
      <c r="AX631" s="11" t="s">
        <v>72</v>
      </c>
      <c r="AY631" s="188" t="s">
        <v>159</v>
      </c>
    </row>
    <row r="632" spans="2:65" s="11" customFormat="1">
      <c r="B632" s="187"/>
      <c r="D632" s="183" t="s">
        <v>170</v>
      </c>
      <c r="E632" s="188" t="s">
        <v>5</v>
      </c>
      <c r="F632" s="189" t="s">
        <v>1098</v>
      </c>
      <c r="H632" s="190">
        <v>6.49</v>
      </c>
      <c r="I632" s="191"/>
      <c r="L632" s="187"/>
      <c r="M632" s="192"/>
      <c r="N632" s="193"/>
      <c r="O632" s="193"/>
      <c r="P632" s="193"/>
      <c r="Q632" s="193"/>
      <c r="R632" s="193"/>
      <c r="S632" s="193"/>
      <c r="T632" s="194"/>
      <c r="AT632" s="188" t="s">
        <v>170</v>
      </c>
      <c r="AU632" s="188" t="s">
        <v>89</v>
      </c>
      <c r="AV632" s="11" t="s">
        <v>89</v>
      </c>
      <c r="AW632" s="11" t="s">
        <v>35</v>
      </c>
      <c r="AX632" s="11" t="s">
        <v>72</v>
      </c>
      <c r="AY632" s="188" t="s">
        <v>159</v>
      </c>
    </row>
    <row r="633" spans="2:65" s="11" customFormat="1">
      <c r="B633" s="187"/>
      <c r="D633" s="183" t="s">
        <v>170</v>
      </c>
      <c r="E633" s="188" t="s">
        <v>5</v>
      </c>
      <c r="F633" s="189" t="s">
        <v>1099</v>
      </c>
      <c r="H633" s="190">
        <v>3.54</v>
      </c>
      <c r="I633" s="191"/>
      <c r="L633" s="187"/>
      <c r="M633" s="192"/>
      <c r="N633" s="193"/>
      <c r="O633" s="193"/>
      <c r="P633" s="193"/>
      <c r="Q633" s="193"/>
      <c r="R633" s="193"/>
      <c r="S633" s="193"/>
      <c r="T633" s="194"/>
      <c r="AT633" s="188" t="s">
        <v>170</v>
      </c>
      <c r="AU633" s="188" t="s">
        <v>89</v>
      </c>
      <c r="AV633" s="11" t="s">
        <v>89</v>
      </c>
      <c r="AW633" s="11" t="s">
        <v>35</v>
      </c>
      <c r="AX633" s="11" t="s">
        <v>72</v>
      </c>
      <c r="AY633" s="188" t="s">
        <v>159</v>
      </c>
    </row>
    <row r="634" spans="2:65" s="12" customFormat="1">
      <c r="B634" s="195"/>
      <c r="D634" s="183" t="s">
        <v>170</v>
      </c>
      <c r="E634" s="196" t="s">
        <v>5</v>
      </c>
      <c r="F634" s="197" t="s">
        <v>173</v>
      </c>
      <c r="H634" s="198">
        <v>14.455</v>
      </c>
      <c r="I634" s="199"/>
      <c r="L634" s="195"/>
      <c r="M634" s="200"/>
      <c r="N634" s="201"/>
      <c r="O634" s="201"/>
      <c r="P634" s="201"/>
      <c r="Q634" s="201"/>
      <c r="R634" s="201"/>
      <c r="S634" s="201"/>
      <c r="T634" s="202"/>
      <c r="AT634" s="196" t="s">
        <v>170</v>
      </c>
      <c r="AU634" s="196" t="s">
        <v>89</v>
      </c>
      <c r="AV634" s="12" t="s">
        <v>166</v>
      </c>
      <c r="AW634" s="12" t="s">
        <v>35</v>
      </c>
      <c r="AX634" s="12" t="s">
        <v>80</v>
      </c>
      <c r="AY634" s="196" t="s">
        <v>159</v>
      </c>
    </row>
    <row r="635" spans="2:65" s="1" customFormat="1" ht="38.25" customHeight="1">
      <c r="B635" s="170"/>
      <c r="C635" s="171" t="s">
        <v>1100</v>
      </c>
      <c r="D635" s="171" t="s">
        <v>161</v>
      </c>
      <c r="E635" s="172" t="s">
        <v>1101</v>
      </c>
      <c r="F635" s="173" t="s">
        <v>1102</v>
      </c>
      <c r="G635" s="174" t="s">
        <v>201</v>
      </c>
      <c r="H635" s="175">
        <v>16.373000000000001</v>
      </c>
      <c r="I635" s="176"/>
      <c r="J635" s="177">
        <f>ROUND(I635*H635,2)</f>
        <v>0</v>
      </c>
      <c r="K635" s="173" t="s">
        <v>165</v>
      </c>
      <c r="L635" s="41"/>
      <c r="M635" s="178" t="s">
        <v>5</v>
      </c>
      <c r="N635" s="179" t="s">
        <v>44</v>
      </c>
      <c r="O635" s="42"/>
      <c r="P635" s="180">
        <f>O635*H635</f>
        <v>0</v>
      </c>
      <c r="Q635" s="180">
        <v>1.6920000000000001E-2</v>
      </c>
      <c r="R635" s="180">
        <f>Q635*H635</f>
        <v>0.27703116000000005</v>
      </c>
      <c r="S635" s="180">
        <v>0</v>
      </c>
      <c r="T635" s="181">
        <f>S635*H635</f>
        <v>0</v>
      </c>
      <c r="AR635" s="24" t="s">
        <v>256</v>
      </c>
      <c r="AT635" s="24" t="s">
        <v>161</v>
      </c>
      <c r="AU635" s="24" t="s">
        <v>89</v>
      </c>
      <c r="AY635" s="24" t="s">
        <v>159</v>
      </c>
      <c r="BE635" s="182">
        <f>IF(N635="základní",J635,0)</f>
        <v>0</v>
      </c>
      <c r="BF635" s="182">
        <f>IF(N635="snížená",J635,0)</f>
        <v>0</v>
      </c>
      <c r="BG635" s="182">
        <f>IF(N635="zákl. přenesená",J635,0)</f>
        <v>0</v>
      </c>
      <c r="BH635" s="182">
        <f>IF(N635="sníž. přenesená",J635,0)</f>
        <v>0</v>
      </c>
      <c r="BI635" s="182">
        <f>IF(N635="nulová",J635,0)</f>
        <v>0</v>
      </c>
      <c r="BJ635" s="24" t="s">
        <v>89</v>
      </c>
      <c r="BK635" s="182">
        <f>ROUND(I635*H635,2)</f>
        <v>0</v>
      </c>
      <c r="BL635" s="24" t="s">
        <v>256</v>
      </c>
      <c r="BM635" s="24" t="s">
        <v>1103</v>
      </c>
    </row>
    <row r="636" spans="2:65" s="1" customFormat="1" ht="162">
      <c r="B636" s="41"/>
      <c r="D636" s="183" t="s">
        <v>168</v>
      </c>
      <c r="F636" s="184" t="s">
        <v>1104</v>
      </c>
      <c r="I636" s="185"/>
      <c r="L636" s="41"/>
      <c r="M636" s="186"/>
      <c r="N636" s="42"/>
      <c r="O636" s="42"/>
      <c r="P636" s="42"/>
      <c r="Q636" s="42"/>
      <c r="R636" s="42"/>
      <c r="S636" s="42"/>
      <c r="T636" s="70"/>
      <c r="AT636" s="24" t="s">
        <v>168</v>
      </c>
      <c r="AU636" s="24" t="s">
        <v>89</v>
      </c>
    </row>
    <row r="637" spans="2:65" s="11" customFormat="1">
      <c r="B637" s="187"/>
      <c r="D637" s="183" t="s">
        <v>170</v>
      </c>
      <c r="E637" s="188" t="s">
        <v>5</v>
      </c>
      <c r="F637" s="189" t="s">
        <v>1105</v>
      </c>
      <c r="H637" s="190">
        <v>16.373000000000001</v>
      </c>
      <c r="I637" s="191"/>
      <c r="L637" s="187"/>
      <c r="M637" s="192"/>
      <c r="N637" s="193"/>
      <c r="O637" s="193"/>
      <c r="P637" s="193"/>
      <c r="Q637" s="193"/>
      <c r="R637" s="193"/>
      <c r="S637" s="193"/>
      <c r="T637" s="194"/>
      <c r="AT637" s="188" t="s">
        <v>170</v>
      </c>
      <c r="AU637" s="188" t="s">
        <v>89</v>
      </c>
      <c r="AV637" s="11" t="s">
        <v>89</v>
      </c>
      <c r="AW637" s="11" t="s">
        <v>35</v>
      </c>
      <c r="AX637" s="11" t="s">
        <v>80</v>
      </c>
      <c r="AY637" s="188" t="s">
        <v>159</v>
      </c>
    </row>
    <row r="638" spans="2:65" s="1" customFormat="1" ht="25.5" customHeight="1">
      <c r="B638" s="170"/>
      <c r="C638" s="171" t="s">
        <v>1106</v>
      </c>
      <c r="D638" s="171" t="s">
        <v>161</v>
      </c>
      <c r="E638" s="172" t="s">
        <v>1107</v>
      </c>
      <c r="F638" s="173" t="s">
        <v>1108</v>
      </c>
      <c r="G638" s="174" t="s">
        <v>201</v>
      </c>
      <c r="H638" s="175">
        <v>132.322</v>
      </c>
      <c r="I638" s="176"/>
      <c r="J638" s="177">
        <f>ROUND(I638*H638,2)</f>
        <v>0</v>
      </c>
      <c r="K638" s="173" t="s">
        <v>165</v>
      </c>
      <c r="L638" s="41"/>
      <c r="M638" s="178" t="s">
        <v>5</v>
      </c>
      <c r="N638" s="179" t="s">
        <v>44</v>
      </c>
      <c r="O638" s="42"/>
      <c r="P638" s="180">
        <f>O638*H638</f>
        <v>0</v>
      </c>
      <c r="Q638" s="180">
        <v>1E-4</v>
      </c>
      <c r="R638" s="180">
        <f>Q638*H638</f>
        <v>1.3232200000000001E-2</v>
      </c>
      <c r="S638" s="180">
        <v>0</v>
      </c>
      <c r="T638" s="181">
        <f>S638*H638</f>
        <v>0</v>
      </c>
      <c r="AR638" s="24" t="s">
        <v>256</v>
      </c>
      <c r="AT638" s="24" t="s">
        <v>161</v>
      </c>
      <c r="AU638" s="24" t="s">
        <v>89</v>
      </c>
      <c r="AY638" s="24" t="s">
        <v>159</v>
      </c>
      <c r="BE638" s="182">
        <f>IF(N638="základní",J638,0)</f>
        <v>0</v>
      </c>
      <c r="BF638" s="182">
        <f>IF(N638="snížená",J638,0)</f>
        <v>0</v>
      </c>
      <c r="BG638" s="182">
        <f>IF(N638="zákl. přenesená",J638,0)</f>
        <v>0</v>
      </c>
      <c r="BH638" s="182">
        <f>IF(N638="sníž. přenesená",J638,0)</f>
        <v>0</v>
      </c>
      <c r="BI638" s="182">
        <f>IF(N638="nulová",J638,0)</f>
        <v>0</v>
      </c>
      <c r="BJ638" s="24" t="s">
        <v>89</v>
      </c>
      <c r="BK638" s="182">
        <f>ROUND(I638*H638,2)</f>
        <v>0</v>
      </c>
      <c r="BL638" s="24" t="s">
        <v>256</v>
      </c>
      <c r="BM638" s="24" t="s">
        <v>1109</v>
      </c>
    </row>
    <row r="639" spans="2:65" s="1" customFormat="1" ht="162">
      <c r="B639" s="41"/>
      <c r="D639" s="183" t="s">
        <v>168</v>
      </c>
      <c r="F639" s="184" t="s">
        <v>1104</v>
      </c>
      <c r="I639" s="185"/>
      <c r="L639" s="41"/>
      <c r="M639" s="186"/>
      <c r="N639" s="42"/>
      <c r="O639" s="42"/>
      <c r="P639" s="42"/>
      <c r="Q639" s="42"/>
      <c r="R639" s="42"/>
      <c r="S639" s="42"/>
      <c r="T639" s="70"/>
      <c r="AT639" s="24" t="s">
        <v>168</v>
      </c>
      <c r="AU639" s="24" t="s">
        <v>89</v>
      </c>
    </row>
    <row r="640" spans="2:65" s="11" customFormat="1">
      <c r="B640" s="187"/>
      <c r="D640" s="183" t="s">
        <v>170</v>
      </c>
      <c r="E640" s="188" t="s">
        <v>5</v>
      </c>
      <c r="F640" s="189" t="s">
        <v>1110</v>
      </c>
      <c r="H640" s="190">
        <v>132.322</v>
      </c>
      <c r="I640" s="191"/>
      <c r="L640" s="187"/>
      <c r="M640" s="192"/>
      <c r="N640" s="193"/>
      <c r="O640" s="193"/>
      <c r="P640" s="193"/>
      <c r="Q640" s="193"/>
      <c r="R640" s="193"/>
      <c r="S640" s="193"/>
      <c r="T640" s="194"/>
      <c r="AT640" s="188" t="s">
        <v>170</v>
      </c>
      <c r="AU640" s="188" t="s">
        <v>89</v>
      </c>
      <c r="AV640" s="11" t="s">
        <v>89</v>
      </c>
      <c r="AW640" s="11" t="s">
        <v>35</v>
      </c>
      <c r="AX640" s="11" t="s">
        <v>80</v>
      </c>
      <c r="AY640" s="188" t="s">
        <v>159</v>
      </c>
    </row>
    <row r="641" spans="2:65" s="1" customFormat="1" ht="38.25" customHeight="1">
      <c r="B641" s="170"/>
      <c r="C641" s="171" t="s">
        <v>1111</v>
      </c>
      <c r="D641" s="171" t="s">
        <v>161</v>
      </c>
      <c r="E641" s="172" t="s">
        <v>1112</v>
      </c>
      <c r="F641" s="173" t="s">
        <v>1113</v>
      </c>
      <c r="G641" s="174" t="s">
        <v>201</v>
      </c>
      <c r="H641" s="175">
        <v>140.19</v>
      </c>
      <c r="I641" s="176"/>
      <c r="J641" s="177">
        <f>ROUND(I641*H641,2)</f>
        <v>0</v>
      </c>
      <c r="K641" s="173" t="s">
        <v>165</v>
      </c>
      <c r="L641" s="41"/>
      <c r="M641" s="178" t="s">
        <v>5</v>
      </c>
      <c r="N641" s="179" t="s">
        <v>44</v>
      </c>
      <c r="O641" s="42"/>
      <c r="P641" s="180">
        <f>O641*H641</f>
        <v>0</v>
      </c>
      <c r="Q641" s="180">
        <v>1.694E-2</v>
      </c>
      <c r="R641" s="180">
        <f>Q641*H641</f>
        <v>2.3748185999999998</v>
      </c>
      <c r="S641" s="180">
        <v>0</v>
      </c>
      <c r="T641" s="181">
        <f>S641*H641</f>
        <v>0</v>
      </c>
      <c r="AR641" s="24" t="s">
        <v>256</v>
      </c>
      <c r="AT641" s="24" t="s">
        <v>161</v>
      </c>
      <c r="AU641" s="24" t="s">
        <v>89</v>
      </c>
      <c r="AY641" s="24" t="s">
        <v>159</v>
      </c>
      <c r="BE641" s="182">
        <f>IF(N641="základní",J641,0)</f>
        <v>0</v>
      </c>
      <c r="BF641" s="182">
        <f>IF(N641="snížená",J641,0)</f>
        <v>0</v>
      </c>
      <c r="BG641" s="182">
        <f>IF(N641="zákl. přenesená",J641,0)</f>
        <v>0</v>
      </c>
      <c r="BH641" s="182">
        <f>IF(N641="sníž. přenesená",J641,0)</f>
        <v>0</v>
      </c>
      <c r="BI641" s="182">
        <f>IF(N641="nulová",J641,0)</f>
        <v>0</v>
      </c>
      <c r="BJ641" s="24" t="s">
        <v>89</v>
      </c>
      <c r="BK641" s="182">
        <f>ROUND(I641*H641,2)</f>
        <v>0</v>
      </c>
      <c r="BL641" s="24" t="s">
        <v>256</v>
      </c>
      <c r="BM641" s="24" t="s">
        <v>1114</v>
      </c>
    </row>
    <row r="642" spans="2:65" s="1" customFormat="1" ht="135">
      <c r="B642" s="41"/>
      <c r="D642" s="183" t="s">
        <v>168</v>
      </c>
      <c r="F642" s="184" t="s">
        <v>1115</v>
      </c>
      <c r="I642" s="185"/>
      <c r="L642" s="41"/>
      <c r="M642" s="186"/>
      <c r="N642" s="42"/>
      <c r="O642" s="42"/>
      <c r="P642" s="42"/>
      <c r="Q642" s="42"/>
      <c r="R642" s="42"/>
      <c r="S642" s="42"/>
      <c r="T642" s="70"/>
      <c r="AT642" s="24" t="s">
        <v>168</v>
      </c>
      <c r="AU642" s="24" t="s">
        <v>89</v>
      </c>
    </row>
    <row r="643" spans="2:65" s="11" customFormat="1">
      <c r="B643" s="187"/>
      <c r="D643" s="183" t="s">
        <v>170</v>
      </c>
      <c r="E643" s="188" t="s">
        <v>5</v>
      </c>
      <c r="F643" s="189" t="s">
        <v>643</v>
      </c>
      <c r="H643" s="190">
        <v>140.19</v>
      </c>
      <c r="I643" s="191"/>
      <c r="L643" s="187"/>
      <c r="M643" s="192"/>
      <c r="N643" s="193"/>
      <c r="O643" s="193"/>
      <c r="P643" s="193"/>
      <c r="Q643" s="193"/>
      <c r="R643" s="193"/>
      <c r="S643" s="193"/>
      <c r="T643" s="194"/>
      <c r="AT643" s="188" t="s">
        <v>170</v>
      </c>
      <c r="AU643" s="188" t="s">
        <v>89</v>
      </c>
      <c r="AV643" s="11" t="s">
        <v>89</v>
      </c>
      <c r="AW643" s="11" t="s">
        <v>35</v>
      </c>
      <c r="AX643" s="11" t="s">
        <v>72</v>
      </c>
      <c r="AY643" s="188" t="s">
        <v>159</v>
      </c>
    </row>
    <row r="644" spans="2:65" s="12" customFormat="1">
      <c r="B644" s="195"/>
      <c r="D644" s="183" t="s">
        <v>170</v>
      </c>
      <c r="E644" s="196" t="s">
        <v>5</v>
      </c>
      <c r="F644" s="197" t="s">
        <v>173</v>
      </c>
      <c r="H644" s="198">
        <v>140.19</v>
      </c>
      <c r="I644" s="199"/>
      <c r="L644" s="195"/>
      <c r="M644" s="200"/>
      <c r="N644" s="201"/>
      <c r="O644" s="201"/>
      <c r="P644" s="201"/>
      <c r="Q644" s="201"/>
      <c r="R644" s="201"/>
      <c r="S644" s="201"/>
      <c r="T644" s="202"/>
      <c r="AT644" s="196" t="s">
        <v>170</v>
      </c>
      <c r="AU644" s="196" t="s">
        <v>89</v>
      </c>
      <c r="AV644" s="12" t="s">
        <v>166</v>
      </c>
      <c r="AW644" s="12" t="s">
        <v>35</v>
      </c>
      <c r="AX644" s="12" t="s">
        <v>80</v>
      </c>
      <c r="AY644" s="196" t="s">
        <v>159</v>
      </c>
    </row>
    <row r="645" spans="2:65" s="1" customFormat="1" ht="38.25" customHeight="1">
      <c r="B645" s="170"/>
      <c r="C645" s="171" t="s">
        <v>1116</v>
      </c>
      <c r="D645" s="171" t="s">
        <v>161</v>
      </c>
      <c r="E645" s="172" t="s">
        <v>1117</v>
      </c>
      <c r="F645" s="173" t="s">
        <v>1118</v>
      </c>
      <c r="G645" s="174" t="s">
        <v>201</v>
      </c>
      <c r="H645" s="175">
        <v>7.65</v>
      </c>
      <c r="I645" s="176"/>
      <c r="J645" s="177">
        <f>ROUND(I645*H645,2)</f>
        <v>0</v>
      </c>
      <c r="K645" s="173" t="s">
        <v>165</v>
      </c>
      <c r="L645" s="41"/>
      <c r="M645" s="178" t="s">
        <v>5</v>
      </c>
      <c r="N645" s="179" t="s">
        <v>44</v>
      </c>
      <c r="O645" s="42"/>
      <c r="P645" s="180">
        <f>O645*H645</f>
        <v>0</v>
      </c>
      <c r="Q645" s="180">
        <v>2.9229999999999999E-2</v>
      </c>
      <c r="R645" s="180">
        <f>Q645*H645</f>
        <v>0.22360950000000002</v>
      </c>
      <c r="S645" s="180">
        <v>0</v>
      </c>
      <c r="T645" s="181">
        <f>S645*H645</f>
        <v>0</v>
      </c>
      <c r="AR645" s="24" t="s">
        <v>256</v>
      </c>
      <c r="AT645" s="24" t="s">
        <v>161</v>
      </c>
      <c r="AU645" s="24" t="s">
        <v>89</v>
      </c>
      <c r="AY645" s="24" t="s">
        <v>159</v>
      </c>
      <c r="BE645" s="182">
        <f>IF(N645="základní",J645,0)</f>
        <v>0</v>
      </c>
      <c r="BF645" s="182">
        <f>IF(N645="snížená",J645,0)</f>
        <v>0</v>
      </c>
      <c r="BG645" s="182">
        <f>IF(N645="zákl. přenesená",J645,0)</f>
        <v>0</v>
      </c>
      <c r="BH645" s="182">
        <f>IF(N645="sníž. přenesená",J645,0)</f>
        <v>0</v>
      </c>
      <c r="BI645" s="182">
        <f>IF(N645="nulová",J645,0)</f>
        <v>0</v>
      </c>
      <c r="BJ645" s="24" t="s">
        <v>89</v>
      </c>
      <c r="BK645" s="182">
        <f>ROUND(I645*H645,2)</f>
        <v>0</v>
      </c>
      <c r="BL645" s="24" t="s">
        <v>256</v>
      </c>
      <c r="BM645" s="24" t="s">
        <v>1119</v>
      </c>
    </row>
    <row r="646" spans="2:65" s="1" customFormat="1" ht="135">
      <c r="B646" s="41"/>
      <c r="D646" s="183" t="s">
        <v>168</v>
      </c>
      <c r="F646" s="184" t="s">
        <v>1115</v>
      </c>
      <c r="I646" s="185"/>
      <c r="L646" s="41"/>
      <c r="M646" s="186"/>
      <c r="N646" s="42"/>
      <c r="O646" s="42"/>
      <c r="P646" s="42"/>
      <c r="Q646" s="42"/>
      <c r="R646" s="42"/>
      <c r="S646" s="42"/>
      <c r="T646" s="70"/>
      <c r="AT646" s="24" t="s">
        <v>168</v>
      </c>
      <c r="AU646" s="24" t="s">
        <v>89</v>
      </c>
    </row>
    <row r="647" spans="2:65" s="11" customFormat="1">
      <c r="B647" s="187"/>
      <c r="D647" s="183" t="s">
        <v>170</v>
      </c>
      <c r="E647" s="188" t="s">
        <v>5</v>
      </c>
      <c r="F647" s="189" t="s">
        <v>644</v>
      </c>
      <c r="H647" s="190">
        <v>7.65</v>
      </c>
      <c r="I647" s="191"/>
      <c r="L647" s="187"/>
      <c r="M647" s="192"/>
      <c r="N647" s="193"/>
      <c r="O647" s="193"/>
      <c r="P647" s="193"/>
      <c r="Q647" s="193"/>
      <c r="R647" s="193"/>
      <c r="S647" s="193"/>
      <c r="T647" s="194"/>
      <c r="AT647" s="188" t="s">
        <v>170</v>
      </c>
      <c r="AU647" s="188" t="s">
        <v>89</v>
      </c>
      <c r="AV647" s="11" t="s">
        <v>89</v>
      </c>
      <c r="AW647" s="11" t="s">
        <v>35</v>
      </c>
      <c r="AX647" s="11" t="s">
        <v>80</v>
      </c>
      <c r="AY647" s="188" t="s">
        <v>159</v>
      </c>
    </row>
    <row r="648" spans="2:65" s="1" customFormat="1" ht="38.25" customHeight="1">
      <c r="B648" s="170"/>
      <c r="C648" s="171" t="s">
        <v>1120</v>
      </c>
      <c r="D648" s="171" t="s">
        <v>161</v>
      </c>
      <c r="E648" s="172" t="s">
        <v>1121</v>
      </c>
      <c r="F648" s="173" t="s">
        <v>1122</v>
      </c>
      <c r="G648" s="174" t="s">
        <v>201</v>
      </c>
      <c r="H648" s="175">
        <v>10.64</v>
      </c>
      <c r="I648" s="176"/>
      <c r="J648" s="177">
        <f>ROUND(I648*H648,2)</f>
        <v>0</v>
      </c>
      <c r="K648" s="173" t="s">
        <v>165</v>
      </c>
      <c r="L648" s="41"/>
      <c r="M648" s="178" t="s">
        <v>5</v>
      </c>
      <c r="N648" s="179" t="s">
        <v>44</v>
      </c>
      <c r="O648" s="42"/>
      <c r="P648" s="180">
        <f>O648*H648</f>
        <v>0</v>
      </c>
      <c r="Q648" s="180">
        <v>1.2540000000000001E-2</v>
      </c>
      <c r="R648" s="180">
        <f>Q648*H648</f>
        <v>0.13342560000000001</v>
      </c>
      <c r="S648" s="180">
        <v>0</v>
      </c>
      <c r="T648" s="181">
        <f>S648*H648</f>
        <v>0</v>
      </c>
      <c r="AR648" s="24" t="s">
        <v>256</v>
      </c>
      <c r="AT648" s="24" t="s">
        <v>161</v>
      </c>
      <c r="AU648" s="24" t="s">
        <v>89</v>
      </c>
      <c r="AY648" s="24" t="s">
        <v>159</v>
      </c>
      <c r="BE648" s="182">
        <f>IF(N648="základní",J648,0)</f>
        <v>0</v>
      </c>
      <c r="BF648" s="182">
        <f>IF(N648="snížená",J648,0)</f>
        <v>0</v>
      </c>
      <c r="BG648" s="182">
        <f>IF(N648="zákl. přenesená",J648,0)</f>
        <v>0</v>
      </c>
      <c r="BH648" s="182">
        <f>IF(N648="sníž. přenesená",J648,0)</f>
        <v>0</v>
      </c>
      <c r="BI648" s="182">
        <f>IF(N648="nulová",J648,0)</f>
        <v>0</v>
      </c>
      <c r="BJ648" s="24" t="s">
        <v>89</v>
      </c>
      <c r="BK648" s="182">
        <f>ROUND(I648*H648,2)</f>
        <v>0</v>
      </c>
      <c r="BL648" s="24" t="s">
        <v>256</v>
      </c>
      <c r="BM648" s="24" t="s">
        <v>1123</v>
      </c>
    </row>
    <row r="649" spans="2:65" s="1" customFormat="1" ht="135">
      <c r="B649" s="41"/>
      <c r="D649" s="183" t="s">
        <v>168</v>
      </c>
      <c r="F649" s="184" t="s">
        <v>1115</v>
      </c>
      <c r="I649" s="185"/>
      <c r="L649" s="41"/>
      <c r="M649" s="186"/>
      <c r="N649" s="42"/>
      <c r="O649" s="42"/>
      <c r="P649" s="42"/>
      <c r="Q649" s="42"/>
      <c r="R649" s="42"/>
      <c r="S649" s="42"/>
      <c r="T649" s="70"/>
      <c r="AT649" s="24" t="s">
        <v>168</v>
      </c>
      <c r="AU649" s="24" t="s">
        <v>89</v>
      </c>
    </row>
    <row r="650" spans="2:65" s="11" customFormat="1">
      <c r="B650" s="187"/>
      <c r="D650" s="183" t="s">
        <v>170</v>
      </c>
      <c r="E650" s="188" t="s">
        <v>5</v>
      </c>
      <c r="F650" s="189" t="s">
        <v>645</v>
      </c>
      <c r="H650" s="190">
        <v>10.64</v>
      </c>
      <c r="I650" s="191"/>
      <c r="L650" s="187"/>
      <c r="M650" s="192"/>
      <c r="N650" s="193"/>
      <c r="O650" s="193"/>
      <c r="P650" s="193"/>
      <c r="Q650" s="193"/>
      <c r="R650" s="193"/>
      <c r="S650" s="193"/>
      <c r="T650" s="194"/>
      <c r="AT650" s="188" t="s">
        <v>170</v>
      </c>
      <c r="AU650" s="188" t="s">
        <v>89</v>
      </c>
      <c r="AV650" s="11" t="s">
        <v>89</v>
      </c>
      <c r="AW650" s="11" t="s">
        <v>35</v>
      </c>
      <c r="AX650" s="11" t="s">
        <v>80</v>
      </c>
      <c r="AY650" s="188" t="s">
        <v>159</v>
      </c>
    </row>
    <row r="651" spans="2:65" s="1" customFormat="1" ht="25.5" customHeight="1">
      <c r="B651" s="170"/>
      <c r="C651" s="171" t="s">
        <v>1124</v>
      </c>
      <c r="D651" s="171" t="s">
        <v>161</v>
      </c>
      <c r="E651" s="172" t="s">
        <v>1125</v>
      </c>
      <c r="F651" s="173" t="s">
        <v>1126</v>
      </c>
      <c r="G651" s="174" t="s">
        <v>201</v>
      </c>
      <c r="H651" s="175">
        <v>158.47999999999999</v>
      </c>
      <c r="I651" s="176"/>
      <c r="J651" s="177">
        <f>ROUND(I651*H651,2)</f>
        <v>0</v>
      </c>
      <c r="K651" s="173" t="s">
        <v>165</v>
      </c>
      <c r="L651" s="41"/>
      <c r="M651" s="178" t="s">
        <v>5</v>
      </c>
      <c r="N651" s="179" t="s">
        <v>44</v>
      </c>
      <c r="O651" s="42"/>
      <c r="P651" s="180">
        <f>O651*H651</f>
        <v>0</v>
      </c>
      <c r="Q651" s="180">
        <v>1E-4</v>
      </c>
      <c r="R651" s="180">
        <f>Q651*H651</f>
        <v>1.5848000000000001E-2</v>
      </c>
      <c r="S651" s="180">
        <v>0</v>
      </c>
      <c r="T651" s="181">
        <f>S651*H651</f>
        <v>0</v>
      </c>
      <c r="AR651" s="24" t="s">
        <v>256</v>
      </c>
      <c r="AT651" s="24" t="s">
        <v>161</v>
      </c>
      <c r="AU651" s="24" t="s">
        <v>89</v>
      </c>
      <c r="AY651" s="24" t="s">
        <v>159</v>
      </c>
      <c r="BE651" s="182">
        <f>IF(N651="základní",J651,0)</f>
        <v>0</v>
      </c>
      <c r="BF651" s="182">
        <f>IF(N651="snížená",J651,0)</f>
        <v>0</v>
      </c>
      <c r="BG651" s="182">
        <f>IF(N651="zákl. přenesená",J651,0)</f>
        <v>0</v>
      </c>
      <c r="BH651" s="182">
        <f>IF(N651="sníž. přenesená",J651,0)</f>
        <v>0</v>
      </c>
      <c r="BI651" s="182">
        <f>IF(N651="nulová",J651,0)</f>
        <v>0</v>
      </c>
      <c r="BJ651" s="24" t="s">
        <v>89</v>
      </c>
      <c r="BK651" s="182">
        <f>ROUND(I651*H651,2)</f>
        <v>0</v>
      </c>
      <c r="BL651" s="24" t="s">
        <v>256</v>
      </c>
      <c r="BM651" s="24" t="s">
        <v>1127</v>
      </c>
    </row>
    <row r="652" spans="2:65" s="1" customFormat="1" ht="135">
      <c r="B652" s="41"/>
      <c r="D652" s="183" t="s">
        <v>168</v>
      </c>
      <c r="F652" s="184" t="s">
        <v>1115</v>
      </c>
      <c r="I652" s="185"/>
      <c r="L652" s="41"/>
      <c r="M652" s="186"/>
      <c r="N652" s="42"/>
      <c r="O652" s="42"/>
      <c r="P652" s="42"/>
      <c r="Q652" s="42"/>
      <c r="R652" s="42"/>
      <c r="S652" s="42"/>
      <c r="T652" s="70"/>
      <c r="AT652" s="24" t="s">
        <v>168</v>
      </c>
      <c r="AU652" s="24" t="s">
        <v>89</v>
      </c>
    </row>
    <row r="653" spans="2:65" s="11" customFormat="1">
      <c r="B653" s="187"/>
      <c r="D653" s="183" t="s">
        <v>170</v>
      </c>
      <c r="E653" s="188" t="s">
        <v>5</v>
      </c>
      <c r="F653" s="189" t="s">
        <v>643</v>
      </c>
      <c r="H653" s="190">
        <v>140.19</v>
      </c>
      <c r="I653" s="191"/>
      <c r="L653" s="187"/>
      <c r="M653" s="192"/>
      <c r="N653" s="193"/>
      <c r="O653" s="193"/>
      <c r="P653" s="193"/>
      <c r="Q653" s="193"/>
      <c r="R653" s="193"/>
      <c r="S653" s="193"/>
      <c r="T653" s="194"/>
      <c r="AT653" s="188" t="s">
        <v>170</v>
      </c>
      <c r="AU653" s="188" t="s">
        <v>89</v>
      </c>
      <c r="AV653" s="11" t="s">
        <v>89</v>
      </c>
      <c r="AW653" s="11" t="s">
        <v>35</v>
      </c>
      <c r="AX653" s="11" t="s">
        <v>72</v>
      </c>
      <c r="AY653" s="188" t="s">
        <v>159</v>
      </c>
    </row>
    <row r="654" spans="2:65" s="11" customFormat="1">
      <c r="B654" s="187"/>
      <c r="D654" s="183" t="s">
        <v>170</v>
      </c>
      <c r="E654" s="188" t="s">
        <v>5</v>
      </c>
      <c r="F654" s="189" t="s">
        <v>644</v>
      </c>
      <c r="H654" s="190">
        <v>7.65</v>
      </c>
      <c r="I654" s="191"/>
      <c r="L654" s="187"/>
      <c r="M654" s="192"/>
      <c r="N654" s="193"/>
      <c r="O654" s="193"/>
      <c r="P654" s="193"/>
      <c r="Q654" s="193"/>
      <c r="R654" s="193"/>
      <c r="S654" s="193"/>
      <c r="T654" s="194"/>
      <c r="AT654" s="188" t="s">
        <v>170</v>
      </c>
      <c r="AU654" s="188" t="s">
        <v>89</v>
      </c>
      <c r="AV654" s="11" t="s">
        <v>89</v>
      </c>
      <c r="AW654" s="11" t="s">
        <v>35</v>
      </c>
      <c r="AX654" s="11" t="s">
        <v>72</v>
      </c>
      <c r="AY654" s="188" t="s">
        <v>159</v>
      </c>
    </row>
    <row r="655" spans="2:65" s="11" customFormat="1">
      <c r="B655" s="187"/>
      <c r="D655" s="183" t="s">
        <v>170</v>
      </c>
      <c r="E655" s="188" t="s">
        <v>5</v>
      </c>
      <c r="F655" s="189" t="s">
        <v>645</v>
      </c>
      <c r="H655" s="190">
        <v>10.64</v>
      </c>
      <c r="I655" s="191"/>
      <c r="L655" s="187"/>
      <c r="M655" s="192"/>
      <c r="N655" s="193"/>
      <c r="O655" s="193"/>
      <c r="P655" s="193"/>
      <c r="Q655" s="193"/>
      <c r="R655" s="193"/>
      <c r="S655" s="193"/>
      <c r="T655" s="194"/>
      <c r="AT655" s="188" t="s">
        <v>170</v>
      </c>
      <c r="AU655" s="188" t="s">
        <v>89</v>
      </c>
      <c r="AV655" s="11" t="s">
        <v>89</v>
      </c>
      <c r="AW655" s="11" t="s">
        <v>35</v>
      </c>
      <c r="AX655" s="11" t="s">
        <v>72</v>
      </c>
      <c r="AY655" s="188" t="s">
        <v>159</v>
      </c>
    </row>
    <row r="656" spans="2:65" s="12" customFormat="1">
      <c r="B656" s="195"/>
      <c r="D656" s="183" t="s">
        <v>170</v>
      </c>
      <c r="E656" s="196" t="s">
        <v>5</v>
      </c>
      <c r="F656" s="197" t="s">
        <v>173</v>
      </c>
      <c r="H656" s="198">
        <v>158.47999999999999</v>
      </c>
      <c r="I656" s="199"/>
      <c r="L656" s="195"/>
      <c r="M656" s="200"/>
      <c r="N656" s="201"/>
      <c r="O656" s="201"/>
      <c r="P656" s="201"/>
      <c r="Q656" s="201"/>
      <c r="R656" s="201"/>
      <c r="S656" s="201"/>
      <c r="T656" s="202"/>
      <c r="AT656" s="196" t="s">
        <v>170</v>
      </c>
      <c r="AU656" s="196" t="s">
        <v>89</v>
      </c>
      <c r="AV656" s="12" t="s">
        <v>166</v>
      </c>
      <c r="AW656" s="12" t="s">
        <v>35</v>
      </c>
      <c r="AX656" s="12" t="s">
        <v>80</v>
      </c>
      <c r="AY656" s="196" t="s">
        <v>159</v>
      </c>
    </row>
    <row r="657" spans="2:65" s="1" customFormat="1" ht="25.5" customHeight="1">
      <c r="B657" s="170"/>
      <c r="C657" s="171" t="s">
        <v>1128</v>
      </c>
      <c r="D657" s="171" t="s">
        <v>161</v>
      </c>
      <c r="E657" s="172" t="s">
        <v>1129</v>
      </c>
      <c r="F657" s="173" t="s">
        <v>1130</v>
      </c>
      <c r="G657" s="174" t="s">
        <v>201</v>
      </c>
      <c r="H657" s="175">
        <v>158.47999999999999</v>
      </c>
      <c r="I657" s="176"/>
      <c r="J657" s="177">
        <f>ROUND(I657*H657,2)</f>
        <v>0</v>
      </c>
      <c r="K657" s="173" t="s">
        <v>165</v>
      </c>
      <c r="L657" s="41"/>
      <c r="M657" s="178" t="s">
        <v>5</v>
      </c>
      <c r="N657" s="179" t="s">
        <v>44</v>
      </c>
      <c r="O657" s="42"/>
      <c r="P657" s="180">
        <f>O657*H657</f>
        <v>0</v>
      </c>
      <c r="Q657" s="180">
        <v>0</v>
      </c>
      <c r="R657" s="180">
        <f>Q657*H657</f>
        <v>0</v>
      </c>
      <c r="S657" s="180">
        <v>0</v>
      </c>
      <c r="T657" s="181">
        <f>S657*H657</f>
        <v>0</v>
      </c>
      <c r="AR657" s="24" t="s">
        <v>256</v>
      </c>
      <c r="AT657" s="24" t="s">
        <v>161</v>
      </c>
      <c r="AU657" s="24" t="s">
        <v>89</v>
      </c>
      <c r="AY657" s="24" t="s">
        <v>159</v>
      </c>
      <c r="BE657" s="182">
        <f>IF(N657="základní",J657,0)</f>
        <v>0</v>
      </c>
      <c r="BF657" s="182">
        <f>IF(N657="snížená",J657,0)</f>
        <v>0</v>
      </c>
      <c r="BG657" s="182">
        <f>IF(N657="zákl. přenesená",J657,0)</f>
        <v>0</v>
      </c>
      <c r="BH657" s="182">
        <f>IF(N657="sníž. přenesená",J657,0)</f>
        <v>0</v>
      </c>
      <c r="BI657" s="182">
        <f>IF(N657="nulová",J657,0)</f>
        <v>0</v>
      </c>
      <c r="BJ657" s="24" t="s">
        <v>89</v>
      </c>
      <c r="BK657" s="182">
        <f>ROUND(I657*H657,2)</f>
        <v>0</v>
      </c>
      <c r="BL657" s="24" t="s">
        <v>256</v>
      </c>
      <c r="BM657" s="24" t="s">
        <v>1131</v>
      </c>
    </row>
    <row r="658" spans="2:65" s="1" customFormat="1" ht="135">
      <c r="B658" s="41"/>
      <c r="D658" s="183" t="s">
        <v>168</v>
      </c>
      <c r="F658" s="184" t="s">
        <v>1115</v>
      </c>
      <c r="I658" s="185"/>
      <c r="L658" s="41"/>
      <c r="M658" s="186"/>
      <c r="N658" s="42"/>
      <c r="O658" s="42"/>
      <c r="P658" s="42"/>
      <c r="Q658" s="42"/>
      <c r="R658" s="42"/>
      <c r="S658" s="42"/>
      <c r="T658" s="70"/>
      <c r="AT658" s="24" t="s">
        <v>168</v>
      </c>
      <c r="AU658" s="24" t="s">
        <v>89</v>
      </c>
    </row>
    <row r="659" spans="2:65" s="11" customFormat="1">
      <c r="B659" s="187"/>
      <c r="D659" s="183" t="s">
        <v>170</v>
      </c>
      <c r="E659" s="188" t="s">
        <v>5</v>
      </c>
      <c r="F659" s="189" t="s">
        <v>643</v>
      </c>
      <c r="H659" s="190">
        <v>140.19</v>
      </c>
      <c r="I659" s="191"/>
      <c r="L659" s="187"/>
      <c r="M659" s="192"/>
      <c r="N659" s="193"/>
      <c r="O659" s="193"/>
      <c r="P659" s="193"/>
      <c r="Q659" s="193"/>
      <c r="R659" s="193"/>
      <c r="S659" s="193"/>
      <c r="T659" s="194"/>
      <c r="AT659" s="188" t="s">
        <v>170</v>
      </c>
      <c r="AU659" s="188" t="s">
        <v>89</v>
      </c>
      <c r="AV659" s="11" t="s">
        <v>89</v>
      </c>
      <c r="AW659" s="11" t="s">
        <v>35</v>
      </c>
      <c r="AX659" s="11" t="s">
        <v>72</v>
      </c>
      <c r="AY659" s="188" t="s">
        <v>159</v>
      </c>
    </row>
    <row r="660" spans="2:65" s="11" customFormat="1">
      <c r="B660" s="187"/>
      <c r="D660" s="183" t="s">
        <v>170</v>
      </c>
      <c r="E660" s="188" t="s">
        <v>5</v>
      </c>
      <c r="F660" s="189" t="s">
        <v>644</v>
      </c>
      <c r="H660" s="190">
        <v>7.65</v>
      </c>
      <c r="I660" s="191"/>
      <c r="L660" s="187"/>
      <c r="M660" s="192"/>
      <c r="N660" s="193"/>
      <c r="O660" s="193"/>
      <c r="P660" s="193"/>
      <c r="Q660" s="193"/>
      <c r="R660" s="193"/>
      <c r="S660" s="193"/>
      <c r="T660" s="194"/>
      <c r="AT660" s="188" t="s">
        <v>170</v>
      </c>
      <c r="AU660" s="188" t="s">
        <v>89</v>
      </c>
      <c r="AV660" s="11" t="s">
        <v>89</v>
      </c>
      <c r="AW660" s="11" t="s">
        <v>35</v>
      </c>
      <c r="AX660" s="11" t="s">
        <v>72</v>
      </c>
      <c r="AY660" s="188" t="s">
        <v>159</v>
      </c>
    </row>
    <row r="661" spans="2:65" s="11" customFormat="1">
      <c r="B661" s="187"/>
      <c r="D661" s="183" t="s">
        <v>170</v>
      </c>
      <c r="E661" s="188" t="s">
        <v>5</v>
      </c>
      <c r="F661" s="189" t="s">
        <v>645</v>
      </c>
      <c r="H661" s="190">
        <v>10.64</v>
      </c>
      <c r="I661" s="191"/>
      <c r="L661" s="187"/>
      <c r="M661" s="192"/>
      <c r="N661" s="193"/>
      <c r="O661" s="193"/>
      <c r="P661" s="193"/>
      <c r="Q661" s="193"/>
      <c r="R661" s="193"/>
      <c r="S661" s="193"/>
      <c r="T661" s="194"/>
      <c r="AT661" s="188" t="s">
        <v>170</v>
      </c>
      <c r="AU661" s="188" t="s">
        <v>89</v>
      </c>
      <c r="AV661" s="11" t="s">
        <v>89</v>
      </c>
      <c r="AW661" s="11" t="s">
        <v>35</v>
      </c>
      <c r="AX661" s="11" t="s">
        <v>72</v>
      </c>
      <c r="AY661" s="188" t="s">
        <v>159</v>
      </c>
    </row>
    <row r="662" spans="2:65" s="12" customFormat="1">
      <c r="B662" s="195"/>
      <c r="D662" s="183" t="s">
        <v>170</v>
      </c>
      <c r="E662" s="196" t="s">
        <v>5</v>
      </c>
      <c r="F662" s="197" t="s">
        <v>173</v>
      </c>
      <c r="H662" s="198">
        <v>158.47999999999999</v>
      </c>
      <c r="I662" s="199"/>
      <c r="L662" s="195"/>
      <c r="M662" s="200"/>
      <c r="N662" s="201"/>
      <c r="O662" s="201"/>
      <c r="P662" s="201"/>
      <c r="Q662" s="201"/>
      <c r="R662" s="201"/>
      <c r="S662" s="201"/>
      <c r="T662" s="202"/>
      <c r="AT662" s="196" t="s">
        <v>170</v>
      </c>
      <c r="AU662" s="196" t="s">
        <v>89</v>
      </c>
      <c r="AV662" s="12" t="s">
        <v>166</v>
      </c>
      <c r="AW662" s="12" t="s">
        <v>35</v>
      </c>
      <c r="AX662" s="12" t="s">
        <v>80</v>
      </c>
      <c r="AY662" s="196" t="s">
        <v>159</v>
      </c>
    </row>
    <row r="663" spans="2:65" s="1" customFormat="1" ht="16.5" customHeight="1">
      <c r="B663" s="170"/>
      <c r="C663" s="203" t="s">
        <v>1132</v>
      </c>
      <c r="D663" s="203" t="s">
        <v>252</v>
      </c>
      <c r="E663" s="204" t="s">
        <v>1133</v>
      </c>
      <c r="F663" s="205" t="s">
        <v>1134</v>
      </c>
      <c r="G663" s="206" t="s">
        <v>201</v>
      </c>
      <c r="H663" s="207">
        <v>174.328</v>
      </c>
      <c r="I663" s="208"/>
      <c r="J663" s="209">
        <f>ROUND(I663*H663,2)</f>
        <v>0</v>
      </c>
      <c r="K663" s="205" t="s">
        <v>165</v>
      </c>
      <c r="L663" s="210"/>
      <c r="M663" s="211" t="s">
        <v>5</v>
      </c>
      <c r="N663" s="212" t="s">
        <v>44</v>
      </c>
      <c r="O663" s="42"/>
      <c r="P663" s="180">
        <f>O663*H663</f>
        <v>0</v>
      </c>
      <c r="Q663" s="180">
        <v>1.3999999999999999E-4</v>
      </c>
      <c r="R663" s="180">
        <f>Q663*H663</f>
        <v>2.4405919999999998E-2</v>
      </c>
      <c r="S663" s="180">
        <v>0</v>
      </c>
      <c r="T663" s="181">
        <f>S663*H663</f>
        <v>0</v>
      </c>
      <c r="AR663" s="24" t="s">
        <v>367</v>
      </c>
      <c r="AT663" s="24" t="s">
        <v>252</v>
      </c>
      <c r="AU663" s="24" t="s">
        <v>89</v>
      </c>
      <c r="AY663" s="24" t="s">
        <v>159</v>
      </c>
      <c r="BE663" s="182">
        <f>IF(N663="základní",J663,0)</f>
        <v>0</v>
      </c>
      <c r="BF663" s="182">
        <f>IF(N663="snížená",J663,0)</f>
        <v>0</v>
      </c>
      <c r="BG663" s="182">
        <f>IF(N663="zákl. přenesená",J663,0)</f>
        <v>0</v>
      </c>
      <c r="BH663" s="182">
        <f>IF(N663="sníž. přenesená",J663,0)</f>
        <v>0</v>
      </c>
      <c r="BI663" s="182">
        <f>IF(N663="nulová",J663,0)</f>
        <v>0</v>
      </c>
      <c r="BJ663" s="24" t="s">
        <v>89</v>
      </c>
      <c r="BK663" s="182">
        <f>ROUND(I663*H663,2)</f>
        <v>0</v>
      </c>
      <c r="BL663" s="24" t="s">
        <v>256</v>
      </c>
      <c r="BM663" s="24" t="s">
        <v>1135</v>
      </c>
    </row>
    <row r="664" spans="2:65" s="11" customFormat="1">
      <c r="B664" s="187"/>
      <c r="D664" s="183" t="s">
        <v>170</v>
      </c>
      <c r="F664" s="189" t="s">
        <v>1136</v>
      </c>
      <c r="H664" s="190">
        <v>174.328</v>
      </c>
      <c r="I664" s="191"/>
      <c r="L664" s="187"/>
      <c r="M664" s="192"/>
      <c r="N664" s="193"/>
      <c r="O664" s="193"/>
      <c r="P664" s="193"/>
      <c r="Q664" s="193"/>
      <c r="R664" s="193"/>
      <c r="S664" s="193"/>
      <c r="T664" s="194"/>
      <c r="AT664" s="188" t="s">
        <v>170</v>
      </c>
      <c r="AU664" s="188" t="s">
        <v>89</v>
      </c>
      <c r="AV664" s="11" t="s">
        <v>89</v>
      </c>
      <c r="AW664" s="11" t="s">
        <v>6</v>
      </c>
      <c r="AX664" s="11" t="s">
        <v>80</v>
      </c>
      <c r="AY664" s="188" t="s">
        <v>159</v>
      </c>
    </row>
    <row r="665" spans="2:65" s="1" customFormat="1" ht="25.5" customHeight="1">
      <c r="B665" s="170"/>
      <c r="C665" s="171" t="s">
        <v>1137</v>
      </c>
      <c r="D665" s="171" t="s">
        <v>161</v>
      </c>
      <c r="E665" s="172" t="s">
        <v>1138</v>
      </c>
      <c r="F665" s="173" t="s">
        <v>1139</v>
      </c>
      <c r="G665" s="174" t="s">
        <v>201</v>
      </c>
      <c r="H665" s="175">
        <v>1.4</v>
      </c>
      <c r="I665" s="176"/>
      <c r="J665" s="177">
        <f>ROUND(I665*H665,2)</f>
        <v>0</v>
      </c>
      <c r="K665" s="173" t="s">
        <v>165</v>
      </c>
      <c r="L665" s="41"/>
      <c r="M665" s="178" t="s">
        <v>5</v>
      </c>
      <c r="N665" s="179" t="s">
        <v>44</v>
      </c>
      <c r="O665" s="42"/>
      <c r="P665" s="180">
        <f>O665*H665</f>
        <v>0</v>
      </c>
      <c r="Q665" s="180">
        <v>0</v>
      </c>
      <c r="R665" s="180">
        <f>Q665*H665</f>
        <v>0</v>
      </c>
      <c r="S665" s="180">
        <v>0</v>
      </c>
      <c r="T665" s="181">
        <f>S665*H665</f>
        <v>0</v>
      </c>
      <c r="AR665" s="24" t="s">
        <v>256</v>
      </c>
      <c r="AT665" s="24" t="s">
        <v>161</v>
      </c>
      <c r="AU665" s="24" t="s">
        <v>89</v>
      </c>
      <c r="AY665" s="24" t="s">
        <v>159</v>
      </c>
      <c r="BE665" s="182">
        <f>IF(N665="základní",J665,0)</f>
        <v>0</v>
      </c>
      <c r="BF665" s="182">
        <f>IF(N665="snížená",J665,0)</f>
        <v>0</v>
      </c>
      <c r="BG665" s="182">
        <f>IF(N665="zákl. přenesená",J665,0)</f>
        <v>0</v>
      </c>
      <c r="BH665" s="182">
        <f>IF(N665="sníž. přenesená",J665,0)</f>
        <v>0</v>
      </c>
      <c r="BI665" s="182">
        <f>IF(N665="nulová",J665,0)</f>
        <v>0</v>
      </c>
      <c r="BJ665" s="24" t="s">
        <v>89</v>
      </c>
      <c r="BK665" s="182">
        <f>ROUND(I665*H665,2)</f>
        <v>0</v>
      </c>
      <c r="BL665" s="24" t="s">
        <v>256</v>
      </c>
      <c r="BM665" s="24" t="s">
        <v>1140</v>
      </c>
    </row>
    <row r="666" spans="2:65" s="1" customFormat="1" ht="135">
      <c r="B666" s="41"/>
      <c r="D666" s="183" t="s">
        <v>168</v>
      </c>
      <c r="F666" s="184" t="s">
        <v>1115</v>
      </c>
      <c r="I666" s="185"/>
      <c r="L666" s="41"/>
      <c r="M666" s="186"/>
      <c r="N666" s="42"/>
      <c r="O666" s="42"/>
      <c r="P666" s="42"/>
      <c r="Q666" s="42"/>
      <c r="R666" s="42"/>
      <c r="S666" s="42"/>
      <c r="T666" s="70"/>
      <c r="AT666" s="24" t="s">
        <v>168</v>
      </c>
      <c r="AU666" s="24" t="s">
        <v>89</v>
      </c>
    </row>
    <row r="667" spans="2:65" s="1" customFormat="1" ht="38.25" customHeight="1">
      <c r="B667" s="170"/>
      <c r="C667" s="171" t="s">
        <v>1141</v>
      </c>
      <c r="D667" s="171" t="s">
        <v>161</v>
      </c>
      <c r="E667" s="172" t="s">
        <v>1142</v>
      </c>
      <c r="F667" s="173" t="s">
        <v>1143</v>
      </c>
      <c r="G667" s="174" t="s">
        <v>247</v>
      </c>
      <c r="H667" s="175">
        <v>4</v>
      </c>
      <c r="I667" s="176"/>
      <c r="J667" s="177">
        <f>ROUND(I667*H667,2)</f>
        <v>0</v>
      </c>
      <c r="K667" s="173" t="s">
        <v>165</v>
      </c>
      <c r="L667" s="41"/>
      <c r="M667" s="178" t="s">
        <v>5</v>
      </c>
      <c r="N667" s="179" t="s">
        <v>44</v>
      </c>
      <c r="O667" s="42"/>
      <c r="P667" s="180">
        <f>O667*H667</f>
        <v>0</v>
      </c>
      <c r="Q667" s="180">
        <v>2.2000000000000001E-4</v>
      </c>
      <c r="R667" s="180">
        <f>Q667*H667</f>
        <v>8.8000000000000003E-4</v>
      </c>
      <c r="S667" s="180">
        <v>0</v>
      </c>
      <c r="T667" s="181">
        <f>S667*H667</f>
        <v>0</v>
      </c>
      <c r="AR667" s="24" t="s">
        <v>256</v>
      </c>
      <c r="AT667" s="24" t="s">
        <v>161</v>
      </c>
      <c r="AU667" s="24" t="s">
        <v>89</v>
      </c>
      <c r="AY667" s="24" t="s">
        <v>159</v>
      </c>
      <c r="BE667" s="182">
        <f>IF(N667="základní",J667,0)</f>
        <v>0</v>
      </c>
      <c r="BF667" s="182">
        <f>IF(N667="snížená",J667,0)</f>
        <v>0</v>
      </c>
      <c r="BG667" s="182">
        <f>IF(N667="zákl. přenesená",J667,0)</f>
        <v>0</v>
      </c>
      <c r="BH667" s="182">
        <f>IF(N667="sníž. přenesená",J667,0)</f>
        <v>0</v>
      </c>
      <c r="BI667" s="182">
        <f>IF(N667="nulová",J667,0)</f>
        <v>0</v>
      </c>
      <c r="BJ667" s="24" t="s">
        <v>89</v>
      </c>
      <c r="BK667" s="182">
        <f>ROUND(I667*H667,2)</f>
        <v>0</v>
      </c>
      <c r="BL667" s="24" t="s">
        <v>256</v>
      </c>
      <c r="BM667" s="24" t="s">
        <v>1144</v>
      </c>
    </row>
    <row r="668" spans="2:65" s="1" customFormat="1" ht="189">
      <c r="B668" s="41"/>
      <c r="D668" s="183" t="s">
        <v>168</v>
      </c>
      <c r="F668" s="184" t="s">
        <v>1145</v>
      </c>
      <c r="I668" s="185"/>
      <c r="L668" s="41"/>
      <c r="M668" s="186"/>
      <c r="N668" s="42"/>
      <c r="O668" s="42"/>
      <c r="P668" s="42"/>
      <c r="Q668" s="42"/>
      <c r="R668" s="42"/>
      <c r="S668" s="42"/>
      <c r="T668" s="70"/>
      <c r="AT668" s="24" t="s">
        <v>168</v>
      </c>
      <c r="AU668" s="24" t="s">
        <v>89</v>
      </c>
    </row>
    <row r="669" spans="2:65" s="11" customFormat="1">
      <c r="B669" s="187"/>
      <c r="D669" s="183" t="s">
        <v>170</v>
      </c>
      <c r="E669" s="188" t="s">
        <v>5</v>
      </c>
      <c r="F669" s="189" t="s">
        <v>1146</v>
      </c>
      <c r="H669" s="190">
        <v>4</v>
      </c>
      <c r="I669" s="191"/>
      <c r="L669" s="187"/>
      <c r="M669" s="192"/>
      <c r="N669" s="193"/>
      <c r="O669" s="193"/>
      <c r="P669" s="193"/>
      <c r="Q669" s="193"/>
      <c r="R669" s="193"/>
      <c r="S669" s="193"/>
      <c r="T669" s="194"/>
      <c r="AT669" s="188" t="s">
        <v>170</v>
      </c>
      <c r="AU669" s="188" t="s">
        <v>89</v>
      </c>
      <c r="AV669" s="11" t="s">
        <v>89</v>
      </c>
      <c r="AW669" s="11" t="s">
        <v>35</v>
      </c>
      <c r="AX669" s="11" t="s">
        <v>80</v>
      </c>
      <c r="AY669" s="188" t="s">
        <v>159</v>
      </c>
    </row>
    <row r="670" spans="2:65" s="1" customFormat="1" ht="16.5" customHeight="1">
      <c r="B670" s="170"/>
      <c r="C670" s="203" t="s">
        <v>1147</v>
      </c>
      <c r="D670" s="203" t="s">
        <v>252</v>
      </c>
      <c r="E670" s="204" t="s">
        <v>1148</v>
      </c>
      <c r="F670" s="205" t="s">
        <v>1149</v>
      </c>
      <c r="G670" s="206" t="s">
        <v>247</v>
      </c>
      <c r="H670" s="207">
        <v>2</v>
      </c>
      <c r="I670" s="208"/>
      <c r="J670" s="209">
        <f>ROUND(I670*H670,2)</f>
        <v>0</v>
      </c>
      <c r="K670" s="205" t="s">
        <v>165</v>
      </c>
      <c r="L670" s="210"/>
      <c r="M670" s="211" t="s">
        <v>5</v>
      </c>
      <c r="N670" s="212" t="s">
        <v>44</v>
      </c>
      <c r="O670" s="42"/>
      <c r="P670" s="180">
        <f>O670*H670</f>
        <v>0</v>
      </c>
      <c r="Q670" s="180">
        <v>2.3470000000000001E-2</v>
      </c>
      <c r="R670" s="180">
        <f>Q670*H670</f>
        <v>4.6940000000000003E-2</v>
      </c>
      <c r="S670" s="180">
        <v>0</v>
      </c>
      <c r="T670" s="181">
        <f>S670*H670</f>
        <v>0</v>
      </c>
      <c r="AR670" s="24" t="s">
        <v>367</v>
      </c>
      <c r="AT670" s="24" t="s">
        <v>252</v>
      </c>
      <c r="AU670" s="24" t="s">
        <v>89</v>
      </c>
      <c r="AY670" s="24" t="s">
        <v>159</v>
      </c>
      <c r="BE670" s="182">
        <f>IF(N670="základní",J670,0)</f>
        <v>0</v>
      </c>
      <c r="BF670" s="182">
        <f>IF(N670="snížená",J670,0)</f>
        <v>0</v>
      </c>
      <c r="BG670" s="182">
        <f>IF(N670="zákl. přenesená",J670,0)</f>
        <v>0</v>
      </c>
      <c r="BH670" s="182">
        <f>IF(N670="sníž. přenesená",J670,0)</f>
        <v>0</v>
      </c>
      <c r="BI670" s="182">
        <f>IF(N670="nulová",J670,0)</f>
        <v>0</v>
      </c>
      <c r="BJ670" s="24" t="s">
        <v>89</v>
      </c>
      <c r="BK670" s="182">
        <f>ROUND(I670*H670,2)</f>
        <v>0</v>
      </c>
      <c r="BL670" s="24" t="s">
        <v>256</v>
      </c>
      <c r="BM670" s="24" t="s">
        <v>1150</v>
      </c>
    </row>
    <row r="671" spans="2:65" s="1" customFormat="1" ht="16.5" customHeight="1">
      <c r="B671" s="170"/>
      <c r="C671" s="203" t="s">
        <v>1151</v>
      </c>
      <c r="D671" s="203" t="s">
        <v>252</v>
      </c>
      <c r="E671" s="204" t="s">
        <v>1152</v>
      </c>
      <c r="F671" s="205" t="s">
        <v>1153</v>
      </c>
      <c r="G671" s="206" t="s">
        <v>247</v>
      </c>
      <c r="H671" s="207">
        <v>2</v>
      </c>
      <c r="I671" s="208"/>
      <c r="J671" s="209">
        <f>ROUND(I671*H671,2)</f>
        <v>0</v>
      </c>
      <c r="K671" s="205" t="s">
        <v>165</v>
      </c>
      <c r="L671" s="210"/>
      <c r="M671" s="211" t="s">
        <v>5</v>
      </c>
      <c r="N671" s="212" t="s">
        <v>44</v>
      </c>
      <c r="O671" s="42"/>
      <c r="P671" s="180">
        <f>O671*H671</f>
        <v>0</v>
      </c>
      <c r="Q671" s="180">
        <v>2.41E-2</v>
      </c>
      <c r="R671" s="180">
        <f>Q671*H671</f>
        <v>4.82E-2</v>
      </c>
      <c r="S671" s="180">
        <v>0</v>
      </c>
      <c r="T671" s="181">
        <f>S671*H671</f>
        <v>0</v>
      </c>
      <c r="AR671" s="24" t="s">
        <v>367</v>
      </c>
      <c r="AT671" s="24" t="s">
        <v>252</v>
      </c>
      <c r="AU671" s="24" t="s">
        <v>89</v>
      </c>
      <c r="AY671" s="24" t="s">
        <v>159</v>
      </c>
      <c r="BE671" s="182">
        <f>IF(N671="základní",J671,0)</f>
        <v>0</v>
      </c>
      <c r="BF671" s="182">
        <f>IF(N671="snížená",J671,0)</f>
        <v>0</v>
      </c>
      <c r="BG671" s="182">
        <f>IF(N671="zákl. přenesená",J671,0)</f>
        <v>0</v>
      </c>
      <c r="BH671" s="182">
        <f>IF(N671="sníž. přenesená",J671,0)</f>
        <v>0</v>
      </c>
      <c r="BI671" s="182">
        <f>IF(N671="nulová",J671,0)</f>
        <v>0</v>
      </c>
      <c r="BJ671" s="24" t="s">
        <v>89</v>
      </c>
      <c r="BK671" s="182">
        <f>ROUND(I671*H671,2)</f>
        <v>0</v>
      </c>
      <c r="BL671" s="24" t="s">
        <v>256</v>
      </c>
      <c r="BM671" s="24" t="s">
        <v>1154</v>
      </c>
    </row>
    <row r="672" spans="2:65" s="1" customFormat="1" ht="38.25" customHeight="1">
      <c r="B672" s="170"/>
      <c r="C672" s="171" t="s">
        <v>1155</v>
      </c>
      <c r="D672" s="171" t="s">
        <v>161</v>
      </c>
      <c r="E672" s="172" t="s">
        <v>1156</v>
      </c>
      <c r="F672" s="173" t="s">
        <v>1157</v>
      </c>
      <c r="G672" s="174" t="s">
        <v>634</v>
      </c>
      <c r="H672" s="228"/>
      <c r="I672" s="176"/>
      <c r="J672" s="177">
        <f>ROUND(I672*H672,2)</f>
        <v>0</v>
      </c>
      <c r="K672" s="173" t="s">
        <v>165</v>
      </c>
      <c r="L672" s="41"/>
      <c r="M672" s="178" t="s">
        <v>5</v>
      </c>
      <c r="N672" s="179" t="s">
        <v>44</v>
      </c>
      <c r="O672" s="42"/>
      <c r="P672" s="180">
        <f>O672*H672</f>
        <v>0</v>
      </c>
      <c r="Q672" s="180">
        <v>0</v>
      </c>
      <c r="R672" s="180">
        <f>Q672*H672</f>
        <v>0</v>
      </c>
      <c r="S672" s="180">
        <v>0</v>
      </c>
      <c r="T672" s="181">
        <f>S672*H672</f>
        <v>0</v>
      </c>
      <c r="AR672" s="24" t="s">
        <v>256</v>
      </c>
      <c r="AT672" s="24" t="s">
        <v>161</v>
      </c>
      <c r="AU672" s="24" t="s">
        <v>89</v>
      </c>
      <c r="AY672" s="24" t="s">
        <v>159</v>
      </c>
      <c r="BE672" s="182">
        <f>IF(N672="základní",J672,0)</f>
        <v>0</v>
      </c>
      <c r="BF672" s="182">
        <f>IF(N672="snížená",J672,0)</f>
        <v>0</v>
      </c>
      <c r="BG672" s="182">
        <f>IF(N672="zákl. přenesená",J672,0)</f>
        <v>0</v>
      </c>
      <c r="BH672" s="182">
        <f>IF(N672="sníž. přenesená",J672,0)</f>
        <v>0</v>
      </c>
      <c r="BI672" s="182">
        <f>IF(N672="nulová",J672,0)</f>
        <v>0</v>
      </c>
      <c r="BJ672" s="24" t="s">
        <v>89</v>
      </c>
      <c r="BK672" s="182">
        <f>ROUND(I672*H672,2)</f>
        <v>0</v>
      </c>
      <c r="BL672" s="24" t="s">
        <v>256</v>
      </c>
      <c r="BM672" s="24" t="s">
        <v>1158</v>
      </c>
    </row>
    <row r="673" spans="2:65" s="1" customFormat="1" ht="121.5">
      <c r="B673" s="41"/>
      <c r="D673" s="183" t="s">
        <v>168</v>
      </c>
      <c r="F673" s="184" t="s">
        <v>1159</v>
      </c>
      <c r="I673" s="185"/>
      <c r="L673" s="41"/>
      <c r="M673" s="186"/>
      <c r="N673" s="42"/>
      <c r="O673" s="42"/>
      <c r="P673" s="42"/>
      <c r="Q673" s="42"/>
      <c r="R673" s="42"/>
      <c r="S673" s="42"/>
      <c r="T673" s="70"/>
      <c r="AT673" s="24" t="s">
        <v>168</v>
      </c>
      <c r="AU673" s="24" t="s">
        <v>89</v>
      </c>
    </row>
    <row r="674" spans="2:65" s="10" customFormat="1" ht="29.85" customHeight="1">
      <c r="B674" s="157"/>
      <c r="D674" s="158" t="s">
        <v>71</v>
      </c>
      <c r="E674" s="168" t="s">
        <v>1160</v>
      </c>
      <c r="F674" s="168" t="s">
        <v>1161</v>
      </c>
      <c r="I674" s="160"/>
      <c r="J674" s="169">
        <f>BK674</f>
        <v>0</v>
      </c>
      <c r="L674" s="157"/>
      <c r="M674" s="162"/>
      <c r="N674" s="163"/>
      <c r="O674" s="163"/>
      <c r="P674" s="164">
        <f>SUM(P675:P680)</f>
        <v>0</v>
      </c>
      <c r="Q674" s="163"/>
      <c r="R674" s="164">
        <f>SUM(R675:R680)</f>
        <v>5.2271999999999999E-2</v>
      </c>
      <c r="S674" s="163"/>
      <c r="T674" s="165">
        <f>SUM(T675:T680)</f>
        <v>0</v>
      </c>
      <c r="AR674" s="158" t="s">
        <v>89</v>
      </c>
      <c r="AT674" s="166" t="s">
        <v>71</v>
      </c>
      <c r="AU674" s="166" t="s">
        <v>80</v>
      </c>
      <c r="AY674" s="158" t="s">
        <v>159</v>
      </c>
      <c r="BK674" s="167">
        <f>SUM(BK675:BK680)</f>
        <v>0</v>
      </c>
    </row>
    <row r="675" spans="2:65" s="1" customFormat="1" ht="25.5" customHeight="1">
      <c r="B675" s="170"/>
      <c r="C675" s="171" t="s">
        <v>1162</v>
      </c>
      <c r="D675" s="171" t="s">
        <v>161</v>
      </c>
      <c r="E675" s="172" t="s">
        <v>1163</v>
      </c>
      <c r="F675" s="173" t="s">
        <v>1164</v>
      </c>
      <c r="G675" s="174" t="s">
        <v>425</v>
      </c>
      <c r="H675" s="175">
        <v>19.8</v>
      </c>
      <c r="I675" s="176"/>
      <c r="J675" s="177">
        <f>ROUND(I675*H675,2)</f>
        <v>0</v>
      </c>
      <c r="K675" s="173" t="s">
        <v>165</v>
      </c>
      <c r="L675" s="41"/>
      <c r="M675" s="178" t="s">
        <v>5</v>
      </c>
      <c r="N675" s="179" t="s">
        <v>44</v>
      </c>
      <c r="O675" s="42"/>
      <c r="P675" s="180">
        <f>O675*H675</f>
        <v>0</v>
      </c>
      <c r="Q675" s="180">
        <v>2.64E-3</v>
      </c>
      <c r="R675" s="180">
        <f>Q675*H675</f>
        <v>5.2271999999999999E-2</v>
      </c>
      <c r="S675" s="180">
        <v>0</v>
      </c>
      <c r="T675" s="181">
        <f>S675*H675</f>
        <v>0</v>
      </c>
      <c r="AR675" s="24" t="s">
        <v>256</v>
      </c>
      <c r="AT675" s="24" t="s">
        <v>161</v>
      </c>
      <c r="AU675" s="24" t="s">
        <v>89</v>
      </c>
      <c r="AY675" s="24" t="s">
        <v>159</v>
      </c>
      <c r="BE675" s="182">
        <f>IF(N675="základní",J675,0)</f>
        <v>0</v>
      </c>
      <c r="BF675" s="182">
        <f>IF(N675="snížená",J675,0)</f>
        <v>0</v>
      </c>
      <c r="BG675" s="182">
        <f>IF(N675="zákl. přenesená",J675,0)</f>
        <v>0</v>
      </c>
      <c r="BH675" s="182">
        <f>IF(N675="sníž. přenesená",J675,0)</f>
        <v>0</v>
      </c>
      <c r="BI675" s="182">
        <f>IF(N675="nulová",J675,0)</f>
        <v>0</v>
      </c>
      <c r="BJ675" s="24" t="s">
        <v>89</v>
      </c>
      <c r="BK675" s="182">
        <f>ROUND(I675*H675,2)</f>
        <v>0</v>
      </c>
      <c r="BL675" s="24" t="s">
        <v>256</v>
      </c>
      <c r="BM675" s="24" t="s">
        <v>1165</v>
      </c>
    </row>
    <row r="676" spans="2:65" s="11" customFormat="1">
      <c r="B676" s="187"/>
      <c r="D676" s="183" t="s">
        <v>170</v>
      </c>
      <c r="E676" s="188" t="s">
        <v>5</v>
      </c>
      <c r="F676" s="189" t="s">
        <v>1166</v>
      </c>
      <c r="H676" s="190">
        <v>2.7</v>
      </c>
      <c r="I676" s="191"/>
      <c r="L676" s="187"/>
      <c r="M676" s="192"/>
      <c r="N676" s="193"/>
      <c r="O676" s="193"/>
      <c r="P676" s="193"/>
      <c r="Q676" s="193"/>
      <c r="R676" s="193"/>
      <c r="S676" s="193"/>
      <c r="T676" s="194"/>
      <c r="AT676" s="188" t="s">
        <v>170</v>
      </c>
      <c r="AU676" s="188" t="s">
        <v>89</v>
      </c>
      <c r="AV676" s="11" t="s">
        <v>89</v>
      </c>
      <c r="AW676" s="11" t="s">
        <v>35</v>
      </c>
      <c r="AX676" s="11" t="s">
        <v>72</v>
      </c>
      <c r="AY676" s="188" t="s">
        <v>159</v>
      </c>
    </row>
    <row r="677" spans="2:65" s="11" customFormat="1">
      <c r="B677" s="187"/>
      <c r="D677" s="183" t="s">
        <v>170</v>
      </c>
      <c r="E677" s="188" t="s">
        <v>5</v>
      </c>
      <c r="F677" s="189" t="s">
        <v>1167</v>
      </c>
      <c r="H677" s="190">
        <v>17.100000000000001</v>
      </c>
      <c r="I677" s="191"/>
      <c r="L677" s="187"/>
      <c r="M677" s="192"/>
      <c r="N677" s="193"/>
      <c r="O677" s="193"/>
      <c r="P677" s="193"/>
      <c r="Q677" s="193"/>
      <c r="R677" s="193"/>
      <c r="S677" s="193"/>
      <c r="T677" s="194"/>
      <c r="AT677" s="188" t="s">
        <v>170</v>
      </c>
      <c r="AU677" s="188" t="s">
        <v>89</v>
      </c>
      <c r="AV677" s="11" t="s">
        <v>89</v>
      </c>
      <c r="AW677" s="11" t="s">
        <v>35</v>
      </c>
      <c r="AX677" s="11" t="s">
        <v>72</v>
      </c>
      <c r="AY677" s="188" t="s">
        <v>159</v>
      </c>
    </row>
    <row r="678" spans="2:65" s="12" customFormat="1">
      <c r="B678" s="195"/>
      <c r="D678" s="183" t="s">
        <v>170</v>
      </c>
      <c r="E678" s="196" t="s">
        <v>5</v>
      </c>
      <c r="F678" s="197" t="s">
        <v>173</v>
      </c>
      <c r="H678" s="198">
        <v>19.8</v>
      </c>
      <c r="I678" s="199"/>
      <c r="L678" s="195"/>
      <c r="M678" s="200"/>
      <c r="N678" s="201"/>
      <c r="O678" s="201"/>
      <c r="P678" s="201"/>
      <c r="Q678" s="201"/>
      <c r="R678" s="201"/>
      <c r="S678" s="201"/>
      <c r="T678" s="202"/>
      <c r="AT678" s="196" t="s">
        <v>170</v>
      </c>
      <c r="AU678" s="196" t="s">
        <v>89</v>
      </c>
      <c r="AV678" s="12" t="s">
        <v>166</v>
      </c>
      <c r="AW678" s="12" t="s">
        <v>35</v>
      </c>
      <c r="AX678" s="12" t="s">
        <v>80</v>
      </c>
      <c r="AY678" s="196" t="s">
        <v>159</v>
      </c>
    </row>
    <row r="679" spans="2:65" s="1" customFormat="1" ht="38.25" customHeight="1">
      <c r="B679" s="170"/>
      <c r="C679" s="171" t="s">
        <v>1168</v>
      </c>
      <c r="D679" s="171" t="s">
        <v>161</v>
      </c>
      <c r="E679" s="172" t="s">
        <v>1169</v>
      </c>
      <c r="F679" s="173" t="s">
        <v>1170</v>
      </c>
      <c r="G679" s="174" t="s">
        <v>634</v>
      </c>
      <c r="H679" s="228"/>
      <c r="I679" s="176"/>
      <c r="J679" s="177">
        <f>ROUND(I679*H679,2)</f>
        <v>0</v>
      </c>
      <c r="K679" s="173" t="s">
        <v>165</v>
      </c>
      <c r="L679" s="41"/>
      <c r="M679" s="178" t="s">
        <v>5</v>
      </c>
      <c r="N679" s="179" t="s">
        <v>44</v>
      </c>
      <c r="O679" s="42"/>
      <c r="P679" s="180">
        <f>O679*H679</f>
        <v>0</v>
      </c>
      <c r="Q679" s="180">
        <v>0</v>
      </c>
      <c r="R679" s="180">
        <f>Q679*H679</f>
        <v>0</v>
      </c>
      <c r="S679" s="180">
        <v>0</v>
      </c>
      <c r="T679" s="181">
        <f>S679*H679</f>
        <v>0</v>
      </c>
      <c r="AR679" s="24" t="s">
        <v>256</v>
      </c>
      <c r="AT679" s="24" t="s">
        <v>161</v>
      </c>
      <c r="AU679" s="24" t="s">
        <v>89</v>
      </c>
      <c r="AY679" s="24" t="s">
        <v>159</v>
      </c>
      <c r="BE679" s="182">
        <f>IF(N679="základní",J679,0)</f>
        <v>0</v>
      </c>
      <c r="BF679" s="182">
        <f>IF(N679="snížená",J679,0)</f>
        <v>0</v>
      </c>
      <c r="BG679" s="182">
        <f>IF(N679="zákl. přenesená",J679,0)</f>
        <v>0</v>
      </c>
      <c r="BH679" s="182">
        <f>IF(N679="sníž. přenesená",J679,0)</f>
        <v>0</v>
      </c>
      <c r="BI679" s="182">
        <f>IF(N679="nulová",J679,0)</f>
        <v>0</v>
      </c>
      <c r="BJ679" s="24" t="s">
        <v>89</v>
      </c>
      <c r="BK679" s="182">
        <f>ROUND(I679*H679,2)</f>
        <v>0</v>
      </c>
      <c r="BL679" s="24" t="s">
        <v>256</v>
      </c>
      <c r="BM679" s="24" t="s">
        <v>1171</v>
      </c>
    </row>
    <row r="680" spans="2:65" s="1" customFormat="1" ht="121.5">
      <c r="B680" s="41"/>
      <c r="D680" s="183" t="s">
        <v>168</v>
      </c>
      <c r="F680" s="184" t="s">
        <v>1009</v>
      </c>
      <c r="I680" s="185"/>
      <c r="L680" s="41"/>
      <c r="M680" s="186"/>
      <c r="N680" s="42"/>
      <c r="O680" s="42"/>
      <c r="P680" s="42"/>
      <c r="Q680" s="42"/>
      <c r="R680" s="42"/>
      <c r="S680" s="42"/>
      <c r="T680" s="70"/>
      <c r="AT680" s="24" t="s">
        <v>168</v>
      </c>
      <c r="AU680" s="24" t="s">
        <v>89</v>
      </c>
    </row>
    <row r="681" spans="2:65" s="10" customFormat="1" ht="29.85" customHeight="1">
      <c r="B681" s="157"/>
      <c r="D681" s="158" t="s">
        <v>71</v>
      </c>
      <c r="E681" s="168" t="s">
        <v>1172</v>
      </c>
      <c r="F681" s="168" t="s">
        <v>1173</v>
      </c>
      <c r="I681" s="160"/>
      <c r="J681" s="169">
        <f>BK681</f>
        <v>0</v>
      </c>
      <c r="L681" s="157"/>
      <c r="M681" s="162"/>
      <c r="N681" s="163"/>
      <c r="O681" s="163"/>
      <c r="P681" s="164">
        <f>SUM(P682:P782)</f>
        <v>0</v>
      </c>
      <c r="Q681" s="163"/>
      <c r="R681" s="164">
        <f>SUM(R682:R782)</f>
        <v>0.31751079999999993</v>
      </c>
      <c r="S681" s="163"/>
      <c r="T681" s="165">
        <f>SUM(T682:T782)</f>
        <v>0</v>
      </c>
      <c r="AR681" s="158" t="s">
        <v>89</v>
      </c>
      <c r="AT681" s="166" t="s">
        <v>71</v>
      </c>
      <c r="AU681" s="166" t="s">
        <v>80</v>
      </c>
      <c r="AY681" s="158" t="s">
        <v>159</v>
      </c>
      <c r="BK681" s="167">
        <f>SUM(BK682:BK782)</f>
        <v>0</v>
      </c>
    </row>
    <row r="682" spans="2:65" s="1" customFormat="1" ht="16.5" customHeight="1">
      <c r="B682" s="170"/>
      <c r="C682" s="171" t="s">
        <v>1174</v>
      </c>
      <c r="D682" s="171" t="s">
        <v>161</v>
      </c>
      <c r="E682" s="172" t="s">
        <v>1175</v>
      </c>
      <c r="F682" s="173" t="s">
        <v>1176</v>
      </c>
      <c r="G682" s="174" t="s">
        <v>926</v>
      </c>
      <c r="H682" s="175">
        <v>1</v>
      </c>
      <c r="I682" s="176"/>
      <c r="J682" s="177">
        <f>ROUND(I682*H682,2)</f>
        <v>0</v>
      </c>
      <c r="K682" s="173" t="s">
        <v>5</v>
      </c>
      <c r="L682" s="41"/>
      <c r="M682" s="178" t="s">
        <v>5</v>
      </c>
      <c r="N682" s="179" t="s">
        <v>44</v>
      </c>
      <c r="O682" s="42"/>
      <c r="P682" s="180">
        <f>O682*H682</f>
        <v>0</v>
      </c>
      <c r="Q682" s="180">
        <v>0</v>
      </c>
      <c r="R682" s="180">
        <f>Q682*H682</f>
        <v>0</v>
      </c>
      <c r="S682" s="180">
        <v>0</v>
      </c>
      <c r="T682" s="181">
        <f>S682*H682</f>
        <v>0</v>
      </c>
      <c r="AR682" s="24" t="s">
        <v>256</v>
      </c>
      <c r="AT682" s="24" t="s">
        <v>161</v>
      </c>
      <c r="AU682" s="24" t="s">
        <v>89</v>
      </c>
      <c r="AY682" s="24" t="s">
        <v>159</v>
      </c>
      <c r="BE682" s="182">
        <f>IF(N682="základní",J682,0)</f>
        <v>0</v>
      </c>
      <c r="BF682" s="182">
        <f>IF(N682="snížená",J682,0)</f>
        <v>0</v>
      </c>
      <c r="BG682" s="182">
        <f>IF(N682="zákl. přenesená",J682,0)</f>
        <v>0</v>
      </c>
      <c r="BH682" s="182">
        <f>IF(N682="sníž. přenesená",J682,0)</f>
        <v>0</v>
      </c>
      <c r="BI682" s="182">
        <f>IF(N682="nulová",J682,0)</f>
        <v>0</v>
      </c>
      <c r="BJ682" s="24" t="s">
        <v>89</v>
      </c>
      <c r="BK682" s="182">
        <f>ROUND(I682*H682,2)</f>
        <v>0</v>
      </c>
      <c r="BL682" s="24" t="s">
        <v>256</v>
      </c>
      <c r="BM682" s="24" t="s">
        <v>1177</v>
      </c>
    </row>
    <row r="683" spans="2:65" s="1" customFormat="1" ht="25.5" customHeight="1">
      <c r="B683" s="170"/>
      <c r="C683" s="171" t="s">
        <v>1178</v>
      </c>
      <c r="D683" s="171" t="s">
        <v>161</v>
      </c>
      <c r="E683" s="172" t="s">
        <v>1179</v>
      </c>
      <c r="F683" s="173" t="s">
        <v>1180</v>
      </c>
      <c r="G683" s="174" t="s">
        <v>201</v>
      </c>
      <c r="H683" s="175">
        <v>1.4450000000000001</v>
      </c>
      <c r="I683" s="176"/>
      <c r="J683" s="177">
        <f>ROUND(I683*H683,2)</f>
        <v>0</v>
      </c>
      <c r="K683" s="173" t="s">
        <v>165</v>
      </c>
      <c r="L683" s="41"/>
      <c r="M683" s="178" t="s">
        <v>5</v>
      </c>
      <c r="N683" s="179" t="s">
        <v>44</v>
      </c>
      <c r="O683" s="42"/>
      <c r="P683" s="180">
        <f>O683*H683</f>
        <v>0</v>
      </c>
      <c r="Q683" s="180">
        <v>2.5999999999999998E-4</v>
      </c>
      <c r="R683" s="180">
        <f>Q683*H683</f>
        <v>3.7569999999999997E-4</v>
      </c>
      <c r="S683" s="180">
        <v>0</v>
      </c>
      <c r="T683" s="181">
        <f>S683*H683</f>
        <v>0</v>
      </c>
      <c r="AR683" s="24" t="s">
        <v>256</v>
      </c>
      <c r="AT683" s="24" t="s">
        <v>161</v>
      </c>
      <c r="AU683" s="24" t="s">
        <v>89</v>
      </c>
      <c r="AY683" s="24" t="s">
        <v>159</v>
      </c>
      <c r="BE683" s="182">
        <f>IF(N683="základní",J683,0)</f>
        <v>0</v>
      </c>
      <c r="BF683" s="182">
        <f>IF(N683="snížená",J683,0)</f>
        <v>0</v>
      </c>
      <c r="BG683" s="182">
        <f>IF(N683="zákl. přenesená",J683,0)</f>
        <v>0</v>
      </c>
      <c r="BH683" s="182">
        <f>IF(N683="sníž. přenesená",J683,0)</f>
        <v>0</v>
      </c>
      <c r="BI683" s="182">
        <f>IF(N683="nulová",J683,0)</f>
        <v>0</v>
      </c>
      <c r="BJ683" s="24" t="s">
        <v>89</v>
      </c>
      <c r="BK683" s="182">
        <f>ROUND(I683*H683,2)</f>
        <v>0</v>
      </c>
      <c r="BL683" s="24" t="s">
        <v>256</v>
      </c>
      <c r="BM683" s="24" t="s">
        <v>1181</v>
      </c>
    </row>
    <row r="684" spans="2:65" s="1" customFormat="1" ht="94.5">
      <c r="B684" s="41"/>
      <c r="D684" s="183" t="s">
        <v>168</v>
      </c>
      <c r="F684" s="184" t="s">
        <v>1182</v>
      </c>
      <c r="I684" s="185"/>
      <c r="L684" s="41"/>
      <c r="M684" s="186"/>
      <c r="N684" s="42"/>
      <c r="O684" s="42"/>
      <c r="P684" s="42"/>
      <c r="Q684" s="42"/>
      <c r="R684" s="42"/>
      <c r="S684" s="42"/>
      <c r="T684" s="70"/>
      <c r="AT684" s="24" t="s">
        <v>168</v>
      </c>
      <c r="AU684" s="24" t="s">
        <v>89</v>
      </c>
    </row>
    <row r="685" spans="2:65" s="11" customFormat="1">
      <c r="B685" s="187"/>
      <c r="D685" s="183" t="s">
        <v>170</v>
      </c>
      <c r="E685" s="188" t="s">
        <v>5</v>
      </c>
      <c r="F685" s="189" t="s">
        <v>1183</v>
      </c>
      <c r="H685" s="190">
        <v>0.76500000000000001</v>
      </c>
      <c r="I685" s="191"/>
      <c r="L685" s="187"/>
      <c r="M685" s="192"/>
      <c r="N685" s="193"/>
      <c r="O685" s="193"/>
      <c r="P685" s="193"/>
      <c r="Q685" s="193"/>
      <c r="R685" s="193"/>
      <c r="S685" s="193"/>
      <c r="T685" s="194"/>
      <c r="AT685" s="188" t="s">
        <v>170</v>
      </c>
      <c r="AU685" s="188" t="s">
        <v>89</v>
      </c>
      <c r="AV685" s="11" t="s">
        <v>89</v>
      </c>
      <c r="AW685" s="11" t="s">
        <v>35</v>
      </c>
      <c r="AX685" s="11" t="s">
        <v>72</v>
      </c>
      <c r="AY685" s="188" t="s">
        <v>159</v>
      </c>
    </row>
    <row r="686" spans="2:65" s="11" customFormat="1">
      <c r="B686" s="187"/>
      <c r="D686" s="183" t="s">
        <v>170</v>
      </c>
      <c r="E686" s="188" t="s">
        <v>5</v>
      </c>
      <c r="F686" s="189" t="s">
        <v>1184</v>
      </c>
      <c r="H686" s="190">
        <v>0.68</v>
      </c>
      <c r="I686" s="191"/>
      <c r="L686" s="187"/>
      <c r="M686" s="192"/>
      <c r="N686" s="193"/>
      <c r="O686" s="193"/>
      <c r="P686" s="193"/>
      <c r="Q686" s="193"/>
      <c r="R686" s="193"/>
      <c r="S686" s="193"/>
      <c r="T686" s="194"/>
      <c r="AT686" s="188" t="s">
        <v>170</v>
      </c>
      <c r="AU686" s="188" t="s">
        <v>89</v>
      </c>
      <c r="AV686" s="11" t="s">
        <v>89</v>
      </c>
      <c r="AW686" s="11" t="s">
        <v>35</v>
      </c>
      <c r="AX686" s="11" t="s">
        <v>72</v>
      </c>
      <c r="AY686" s="188" t="s">
        <v>159</v>
      </c>
    </row>
    <row r="687" spans="2:65" s="12" customFormat="1">
      <c r="B687" s="195"/>
      <c r="D687" s="183" t="s">
        <v>170</v>
      </c>
      <c r="E687" s="196" t="s">
        <v>5</v>
      </c>
      <c r="F687" s="197" t="s">
        <v>173</v>
      </c>
      <c r="H687" s="198">
        <v>1.4450000000000001</v>
      </c>
      <c r="I687" s="199"/>
      <c r="L687" s="195"/>
      <c r="M687" s="200"/>
      <c r="N687" s="201"/>
      <c r="O687" s="201"/>
      <c r="P687" s="201"/>
      <c r="Q687" s="201"/>
      <c r="R687" s="201"/>
      <c r="S687" s="201"/>
      <c r="T687" s="202"/>
      <c r="AT687" s="196" t="s">
        <v>170</v>
      </c>
      <c r="AU687" s="196" t="s">
        <v>89</v>
      </c>
      <c r="AV687" s="12" t="s">
        <v>166</v>
      </c>
      <c r="AW687" s="12" t="s">
        <v>35</v>
      </c>
      <c r="AX687" s="12" t="s">
        <v>80</v>
      </c>
      <c r="AY687" s="196" t="s">
        <v>159</v>
      </c>
    </row>
    <row r="688" spans="2:65" s="1" customFormat="1" ht="16.5" customHeight="1">
      <c r="B688" s="170"/>
      <c r="C688" s="203" t="s">
        <v>1185</v>
      </c>
      <c r="D688" s="203" t="s">
        <v>252</v>
      </c>
      <c r="E688" s="204" t="s">
        <v>1186</v>
      </c>
      <c r="F688" s="205" t="s">
        <v>1187</v>
      </c>
      <c r="G688" s="206" t="s">
        <v>247</v>
      </c>
      <c r="H688" s="207">
        <v>2</v>
      </c>
      <c r="I688" s="208"/>
      <c r="J688" s="209">
        <f>ROUND(I688*H688,2)</f>
        <v>0</v>
      </c>
      <c r="K688" s="205" t="s">
        <v>5</v>
      </c>
      <c r="L688" s="210"/>
      <c r="M688" s="211" t="s">
        <v>5</v>
      </c>
      <c r="N688" s="212" t="s">
        <v>44</v>
      </c>
      <c r="O688" s="42"/>
      <c r="P688" s="180">
        <f>O688*H688</f>
        <v>0</v>
      </c>
      <c r="Q688" s="180">
        <v>7.3000000000000001E-3</v>
      </c>
      <c r="R688" s="180">
        <f>Q688*H688</f>
        <v>1.46E-2</v>
      </c>
      <c r="S688" s="180">
        <v>0</v>
      </c>
      <c r="T688" s="181">
        <f>S688*H688</f>
        <v>0</v>
      </c>
      <c r="AR688" s="24" t="s">
        <v>367</v>
      </c>
      <c r="AT688" s="24" t="s">
        <v>252</v>
      </c>
      <c r="AU688" s="24" t="s">
        <v>89</v>
      </c>
      <c r="AY688" s="24" t="s">
        <v>159</v>
      </c>
      <c r="BE688" s="182">
        <f>IF(N688="základní",J688,0)</f>
        <v>0</v>
      </c>
      <c r="BF688" s="182">
        <f>IF(N688="snížená",J688,0)</f>
        <v>0</v>
      </c>
      <c r="BG688" s="182">
        <f>IF(N688="zákl. přenesená",J688,0)</f>
        <v>0</v>
      </c>
      <c r="BH688" s="182">
        <f>IF(N688="sníž. přenesená",J688,0)</f>
        <v>0</v>
      </c>
      <c r="BI688" s="182">
        <f>IF(N688="nulová",J688,0)</f>
        <v>0</v>
      </c>
      <c r="BJ688" s="24" t="s">
        <v>89</v>
      </c>
      <c r="BK688" s="182">
        <f>ROUND(I688*H688,2)</f>
        <v>0</v>
      </c>
      <c r="BL688" s="24" t="s">
        <v>256</v>
      </c>
      <c r="BM688" s="24" t="s">
        <v>1188</v>
      </c>
    </row>
    <row r="689" spans="2:65" s="1" customFormat="1" ht="16.5" customHeight="1">
      <c r="B689" s="170"/>
      <c r="C689" s="203" t="s">
        <v>1189</v>
      </c>
      <c r="D689" s="203" t="s">
        <v>252</v>
      </c>
      <c r="E689" s="204" t="s">
        <v>1190</v>
      </c>
      <c r="F689" s="205" t="s">
        <v>1191</v>
      </c>
      <c r="G689" s="206" t="s">
        <v>247</v>
      </c>
      <c r="H689" s="207">
        <v>1</v>
      </c>
      <c r="I689" s="208"/>
      <c r="J689" s="209">
        <f>ROUND(I689*H689,2)</f>
        <v>0</v>
      </c>
      <c r="K689" s="205" t="s">
        <v>5</v>
      </c>
      <c r="L689" s="210"/>
      <c r="M689" s="211" t="s">
        <v>5</v>
      </c>
      <c r="N689" s="212" t="s">
        <v>44</v>
      </c>
      <c r="O689" s="42"/>
      <c r="P689" s="180">
        <f>O689*H689</f>
        <v>0</v>
      </c>
      <c r="Q689" s="180">
        <v>7.3000000000000001E-3</v>
      </c>
      <c r="R689" s="180">
        <f>Q689*H689</f>
        <v>7.3000000000000001E-3</v>
      </c>
      <c r="S689" s="180">
        <v>0</v>
      </c>
      <c r="T689" s="181">
        <f>S689*H689</f>
        <v>0</v>
      </c>
      <c r="AR689" s="24" t="s">
        <v>367</v>
      </c>
      <c r="AT689" s="24" t="s">
        <v>252</v>
      </c>
      <c r="AU689" s="24" t="s">
        <v>89</v>
      </c>
      <c r="AY689" s="24" t="s">
        <v>159</v>
      </c>
      <c r="BE689" s="182">
        <f>IF(N689="základní",J689,0)</f>
        <v>0</v>
      </c>
      <c r="BF689" s="182">
        <f>IF(N689="snížená",J689,0)</f>
        <v>0</v>
      </c>
      <c r="BG689" s="182">
        <f>IF(N689="zákl. přenesená",J689,0)</f>
        <v>0</v>
      </c>
      <c r="BH689" s="182">
        <f>IF(N689="sníž. přenesená",J689,0)</f>
        <v>0</v>
      </c>
      <c r="BI689" s="182">
        <f>IF(N689="nulová",J689,0)</f>
        <v>0</v>
      </c>
      <c r="BJ689" s="24" t="s">
        <v>89</v>
      </c>
      <c r="BK689" s="182">
        <f>ROUND(I689*H689,2)</f>
        <v>0</v>
      </c>
      <c r="BL689" s="24" t="s">
        <v>256</v>
      </c>
      <c r="BM689" s="24" t="s">
        <v>1192</v>
      </c>
    </row>
    <row r="690" spans="2:65" s="1" customFormat="1" ht="25.5" customHeight="1">
      <c r="B690" s="170"/>
      <c r="C690" s="171" t="s">
        <v>1193</v>
      </c>
      <c r="D690" s="171" t="s">
        <v>161</v>
      </c>
      <c r="E690" s="172" t="s">
        <v>1194</v>
      </c>
      <c r="F690" s="173" t="s">
        <v>1195</v>
      </c>
      <c r="G690" s="174" t="s">
        <v>201</v>
      </c>
      <c r="H690" s="175">
        <v>24.135000000000002</v>
      </c>
      <c r="I690" s="176"/>
      <c r="J690" s="177">
        <f>ROUND(I690*H690,2)</f>
        <v>0</v>
      </c>
      <c r="K690" s="173" t="s">
        <v>165</v>
      </c>
      <c r="L690" s="41"/>
      <c r="M690" s="178" t="s">
        <v>5</v>
      </c>
      <c r="N690" s="179" t="s">
        <v>44</v>
      </c>
      <c r="O690" s="42"/>
      <c r="P690" s="180">
        <f>O690*H690</f>
        <v>0</v>
      </c>
      <c r="Q690" s="180">
        <v>2.5999999999999998E-4</v>
      </c>
      <c r="R690" s="180">
        <f>Q690*H690</f>
        <v>6.2750999999999996E-3</v>
      </c>
      <c r="S690" s="180">
        <v>0</v>
      </c>
      <c r="T690" s="181">
        <f>S690*H690</f>
        <v>0</v>
      </c>
      <c r="AR690" s="24" t="s">
        <v>256</v>
      </c>
      <c r="AT690" s="24" t="s">
        <v>161</v>
      </c>
      <c r="AU690" s="24" t="s">
        <v>89</v>
      </c>
      <c r="AY690" s="24" t="s">
        <v>159</v>
      </c>
      <c r="BE690" s="182">
        <f>IF(N690="základní",J690,0)</f>
        <v>0</v>
      </c>
      <c r="BF690" s="182">
        <f>IF(N690="snížená",J690,0)</f>
        <v>0</v>
      </c>
      <c r="BG690" s="182">
        <f>IF(N690="zákl. přenesená",J690,0)</f>
        <v>0</v>
      </c>
      <c r="BH690" s="182">
        <f>IF(N690="sníž. přenesená",J690,0)</f>
        <v>0</v>
      </c>
      <c r="BI690" s="182">
        <f>IF(N690="nulová",J690,0)</f>
        <v>0</v>
      </c>
      <c r="BJ690" s="24" t="s">
        <v>89</v>
      </c>
      <c r="BK690" s="182">
        <f>ROUND(I690*H690,2)</f>
        <v>0</v>
      </c>
      <c r="BL690" s="24" t="s">
        <v>256</v>
      </c>
      <c r="BM690" s="24" t="s">
        <v>1196</v>
      </c>
    </row>
    <row r="691" spans="2:65" s="1" customFormat="1" ht="94.5">
      <c r="B691" s="41"/>
      <c r="D691" s="183" t="s">
        <v>168</v>
      </c>
      <c r="F691" s="184" t="s">
        <v>1182</v>
      </c>
      <c r="I691" s="185"/>
      <c r="L691" s="41"/>
      <c r="M691" s="186"/>
      <c r="N691" s="42"/>
      <c r="O691" s="42"/>
      <c r="P691" s="42"/>
      <c r="Q691" s="42"/>
      <c r="R691" s="42"/>
      <c r="S691" s="42"/>
      <c r="T691" s="70"/>
      <c r="AT691" s="24" t="s">
        <v>168</v>
      </c>
      <c r="AU691" s="24" t="s">
        <v>89</v>
      </c>
    </row>
    <row r="692" spans="2:65" s="13" customFormat="1">
      <c r="B692" s="213"/>
      <c r="D692" s="183" t="s">
        <v>170</v>
      </c>
      <c r="E692" s="214" t="s">
        <v>5</v>
      </c>
      <c r="F692" s="215" t="s">
        <v>1197</v>
      </c>
      <c r="H692" s="214" t="s">
        <v>5</v>
      </c>
      <c r="I692" s="216"/>
      <c r="L692" s="213"/>
      <c r="M692" s="217"/>
      <c r="N692" s="218"/>
      <c r="O692" s="218"/>
      <c r="P692" s="218"/>
      <c r="Q692" s="218"/>
      <c r="R692" s="218"/>
      <c r="S692" s="218"/>
      <c r="T692" s="219"/>
      <c r="AT692" s="214" t="s">
        <v>170</v>
      </c>
      <c r="AU692" s="214" t="s">
        <v>89</v>
      </c>
      <c r="AV692" s="13" t="s">
        <v>80</v>
      </c>
      <c r="AW692" s="13" t="s">
        <v>35</v>
      </c>
      <c r="AX692" s="13" t="s">
        <v>72</v>
      </c>
      <c r="AY692" s="214" t="s">
        <v>159</v>
      </c>
    </row>
    <row r="693" spans="2:65" s="11" customFormat="1">
      <c r="B693" s="187"/>
      <c r="D693" s="183" t="s">
        <v>170</v>
      </c>
      <c r="E693" s="188" t="s">
        <v>5</v>
      </c>
      <c r="F693" s="189" t="s">
        <v>1198</v>
      </c>
      <c r="H693" s="190">
        <v>6.6</v>
      </c>
      <c r="I693" s="191"/>
      <c r="L693" s="187"/>
      <c r="M693" s="192"/>
      <c r="N693" s="193"/>
      <c r="O693" s="193"/>
      <c r="P693" s="193"/>
      <c r="Q693" s="193"/>
      <c r="R693" s="193"/>
      <c r="S693" s="193"/>
      <c r="T693" s="194"/>
      <c r="AT693" s="188" t="s">
        <v>170</v>
      </c>
      <c r="AU693" s="188" t="s">
        <v>89</v>
      </c>
      <c r="AV693" s="11" t="s">
        <v>89</v>
      </c>
      <c r="AW693" s="11" t="s">
        <v>35</v>
      </c>
      <c r="AX693" s="11" t="s">
        <v>72</v>
      </c>
      <c r="AY693" s="188" t="s">
        <v>159</v>
      </c>
    </row>
    <row r="694" spans="2:65" s="11" customFormat="1">
      <c r="B694" s="187"/>
      <c r="D694" s="183" t="s">
        <v>170</v>
      </c>
      <c r="E694" s="188" t="s">
        <v>5</v>
      </c>
      <c r="F694" s="189" t="s">
        <v>1199</v>
      </c>
      <c r="H694" s="190">
        <v>4.05</v>
      </c>
      <c r="I694" s="191"/>
      <c r="L694" s="187"/>
      <c r="M694" s="192"/>
      <c r="N694" s="193"/>
      <c r="O694" s="193"/>
      <c r="P694" s="193"/>
      <c r="Q694" s="193"/>
      <c r="R694" s="193"/>
      <c r="S694" s="193"/>
      <c r="T694" s="194"/>
      <c r="AT694" s="188" t="s">
        <v>170</v>
      </c>
      <c r="AU694" s="188" t="s">
        <v>89</v>
      </c>
      <c r="AV694" s="11" t="s">
        <v>89</v>
      </c>
      <c r="AW694" s="11" t="s">
        <v>35</v>
      </c>
      <c r="AX694" s="11" t="s">
        <v>72</v>
      </c>
      <c r="AY694" s="188" t="s">
        <v>159</v>
      </c>
    </row>
    <row r="695" spans="2:65" s="11" customFormat="1">
      <c r="B695" s="187"/>
      <c r="D695" s="183" t="s">
        <v>170</v>
      </c>
      <c r="E695" s="188" t="s">
        <v>5</v>
      </c>
      <c r="F695" s="189" t="s">
        <v>1200</v>
      </c>
      <c r="H695" s="190">
        <v>2.4</v>
      </c>
      <c r="I695" s="191"/>
      <c r="L695" s="187"/>
      <c r="M695" s="192"/>
      <c r="N695" s="193"/>
      <c r="O695" s="193"/>
      <c r="P695" s="193"/>
      <c r="Q695" s="193"/>
      <c r="R695" s="193"/>
      <c r="S695" s="193"/>
      <c r="T695" s="194"/>
      <c r="AT695" s="188" t="s">
        <v>170</v>
      </c>
      <c r="AU695" s="188" t="s">
        <v>89</v>
      </c>
      <c r="AV695" s="11" t="s">
        <v>89</v>
      </c>
      <c r="AW695" s="11" t="s">
        <v>35</v>
      </c>
      <c r="AX695" s="11" t="s">
        <v>72</v>
      </c>
      <c r="AY695" s="188" t="s">
        <v>159</v>
      </c>
    </row>
    <row r="696" spans="2:65" s="11" customFormat="1">
      <c r="B696" s="187"/>
      <c r="D696" s="183" t="s">
        <v>170</v>
      </c>
      <c r="E696" s="188" t="s">
        <v>5</v>
      </c>
      <c r="F696" s="189" t="s">
        <v>1201</v>
      </c>
      <c r="H696" s="190">
        <v>3.36</v>
      </c>
      <c r="I696" s="191"/>
      <c r="L696" s="187"/>
      <c r="M696" s="192"/>
      <c r="N696" s="193"/>
      <c r="O696" s="193"/>
      <c r="P696" s="193"/>
      <c r="Q696" s="193"/>
      <c r="R696" s="193"/>
      <c r="S696" s="193"/>
      <c r="T696" s="194"/>
      <c r="AT696" s="188" t="s">
        <v>170</v>
      </c>
      <c r="AU696" s="188" t="s">
        <v>89</v>
      </c>
      <c r="AV696" s="11" t="s">
        <v>89</v>
      </c>
      <c r="AW696" s="11" t="s">
        <v>35</v>
      </c>
      <c r="AX696" s="11" t="s">
        <v>72</v>
      </c>
      <c r="AY696" s="188" t="s">
        <v>159</v>
      </c>
    </row>
    <row r="697" spans="2:65" s="11" customFormat="1">
      <c r="B697" s="187"/>
      <c r="D697" s="183" t="s">
        <v>170</v>
      </c>
      <c r="E697" s="188" t="s">
        <v>5</v>
      </c>
      <c r="F697" s="189" t="s">
        <v>1202</v>
      </c>
      <c r="H697" s="190">
        <v>4.25</v>
      </c>
      <c r="I697" s="191"/>
      <c r="L697" s="187"/>
      <c r="M697" s="192"/>
      <c r="N697" s="193"/>
      <c r="O697" s="193"/>
      <c r="P697" s="193"/>
      <c r="Q697" s="193"/>
      <c r="R697" s="193"/>
      <c r="S697" s="193"/>
      <c r="T697" s="194"/>
      <c r="AT697" s="188" t="s">
        <v>170</v>
      </c>
      <c r="AU697" s="188" t="s">
        <v>89</v>
      </c>
      <c r="AV697" s="11" t="s">
        <v>89</v>
      </c>
      <c r="AW697" s="11" t="s">
        <v>35</v>
      </c>
      <c r="AX697" s="11" t="s">
        <v>72</v>
      </c>
      <c r="AY697" s="188" t="s">
        <v>159</v>
      </c>
    </row>
    <row r="698" spans="2:65" s="11" customFormat="1">
      <c r="B698" s="187"/>
      <c r="D698" s="183" t="s">
        <v>170</v>
      </c>
      <c r="E698" s="188" t="s">
        <v>5</v>
      </c>
      <c r="F698" s="189" t="s">
        <v>1203</v>
      </c>
      <c r="H698" s="190">
        <v>2.125</v>
      </c>
      <c r="I698" s="191"/>
      <c r="L698" s="187"/>
      <c r="M698" s="192"/>
      <c r="N698" s="193"/>
      <c r="O698" s="193"/>
      <c r="P698" s="193"/>
      <c r="Q698" s="193"/>
      <c r="R698" s="193"/>
      <c r="S698" s="193"/>
      <c r="T698" s="194"/>
      <c r="AT698" s="188" t="s">
        <v>170</v>
      </c>
      <c r="AU698" s="188" t="s">
        <v>89</v>
      </c>
      <c r="AV698" s="11" t="s">
        <v>89</v>
      </c>
      <c r="AW698" s="11" t="s">
        <v>35</v>
      </c>
      <c r="AX698" s="11" t="s">
        <v>72</v>
      </c>
      <c r="AY698" s="188" t="s">
        <v>159</v>
      </c>
    </row>
    <row r="699" spans="2:65" s="11" customFormat="1">
      <c r="B699" s="187"/>
      <c r="D699" s="183" t="s">
        <v>170</v>
      </c>
      <c r="E699" s="188" t="s">
        <v>5</v>
      </c>
      <c r="F699" s="189" t="s">
        <v>1204</v>
      </c>
      <c r="H699" s="190">
        <v>1.35</v>
      </c>
      <c r="I699" s="191"/>
      <c r="L699" s="187"/>
      <c r="M699" s="192"/>
      <c r="N699" s="193"/>
      <c r="O699" s="193"/>
      <c r="P699" s="193"/>
      <c r="Q699" s="193"/>
      <c r="R699" s="193"/>
      <c r="S699" s="193"/>
      <c r="T699" s="194"/>
      <c r="AT699" s="188" t="s">
        <v>170</v>
      </c>
      <c r="AU699" s="188" t="s">
        <v>89</v>
      </c>
      <c r="AV699" s="11" t="s">
        <v>89</v>
      </c>
      <c r="AW699" s="11" t="s">
        <v>35</v>
      </c>
      <c r="AX699" s="11" t="s">
        <v>72</v>
      </c>
      <c r="AY699" s="188" t="s">
        <v>159</v>
      </c>
    </row>
    <row r="700" spans="2:65" s="12" customFormat="1">
      <c r="B700" s="195"/>
      <c r="D700" s="183" t="s">
        <v>170</v>
      </c>
      <c r="E700" s="196" t="s">
        <v>5</v>
      </c>
      <c r="F700" s="197" t="s">
        <v>173</v>
      </c>
      <c r="H700" s="198">
        <v>24.135000000000002</v>
      </c>
      <c r="I700" s="199"/>
      <c r="L700" s="195"/>
      <c r="M700" s="200"/>
      <c r="N700" s="201"/>
      <c r="O700" s="201"/>
      <c r="P700" s="201"/>
      <c r="Q700" s="201"/>
      <c r="R700" s="201"/>
      <c r="S700" s="201"/>
      <c r="T700" s="202"/>
      <c r="AT700" s="196" t="s">
        <v>170</v>
      </c>
      <c r="AU700" s="196" t="s">
        <v>89</v>
      </c>
      <c r="AV700" s="12" t="s">
        <v>166</v>
      </c>
      <c r="AW700" s="12" t="s">
        <v>35</v>
      </c>
      <c r="AX700" s="12" t="s">
        <v>80</v>
      </c>
      <c r="AY700" s="196" t="s">
        <v>159</v>
      </c>
    </row>
    <row r="701" spans="2:65" s="1" customFormat="1" ht="25.5" customHeight="1">
      <c r="B701" s="170"/>
      <c r="C701" s="203" t="s">
        <v>1205</v>
      </c>
      <c r="D701" s="203" t="s">
        <v>252</v>
      </c>
      <c r="E701" s="204" t="s">
        <v>1206</v>
      </c>
      <c r="F701" s="205" t="s">
        <v>1207</v>
      </c>
      <c r="G701" s="206" t="s">
        <v>1208</v>
      </c>
      <c r="H701" s="207">
        <v>6.6</v>
      </c>
      <c r="I701" s="208"/>
      <c r="J701" s="209">
        <f>ROUND(I701*H701,2)</f>
        <v>0</v>
      </c>
      <c r="K701" s="205" t="s">
        <v>5</v>
      </c>
      <c r="L701" s="210"/>
      <c r="M701" s="211" t="s">
        <v>5</v>
      </c>
      <c r="N701" s="212" t="s">
        <v>44</v>
      </c>
      <c r="O701" s="42"/>
      <c r="P701" s="180">
        <f>O701*H701</f>
        <v>0</v>
      </c>
      <c r="Q701" s="180">
        <v>0</v>
      </c>
      <c r="R701" s="180">
        <f>Q701*H701</f>
        <v>0</v>
      </c>
      <c r="S701" s="180">
        <v>0</v>
      </c>
      <c r="T701" s="181">
        <f>S701*H701</f>
        <v>0</v>
      </c>
      <c r="AR701" s="24" t="s">
        <v>367</v>
      </c>
      <c r="AT701" s="24" t="s">
        <v>252</v>
      </c>
      <c r="AU701" s="24" t="s">
        <v>89</v>
      </c>
      <c r="AY701" s="24" t="s">
        <v>159</v>
      </c>
      <c r="BE701" s="182">
        <f>IF(N701="základní",J701,0)</f>
        <v>0</v>
      </c>
      <c r="BF701" s="182">
        <f>IF(N701="snížená",J701,0)</f>
        <v>0</v>
      </c>
      <c r="BG701" s="182">
        <f>IF(N701="zákl. přenesená",J701,0)</f>
        <v>0</v>
      </c>
      <c r="BH701" s="182">
        <f>IF(N701="sníž. přenesená",J701,0)</f>
        <v>0</v>
      </c>
      <c r="BI701" s="182">
        <f>IF(N701="nulová",J701,0)</f>
        <v>0</v>
      </c>
      <c r="BJ701" s="24" t="s">
        <v>89</v>
      </c>
      <c r="BK701" s="182">
        <f>ROUND(I701*H701,2)</f>
        <v>0</v>
      </c>
      <c r="BL701" s="24" t="s">
        <v>256</v>
      </c>
      <c r="BM701" s="24" t="s">
        <v>1209</v>
      </c>
    </row>
    <row r="702" spans="2:65" s="11" customFormat="1">
      <c r="B702" s="187"/>
      <c r="D702" s="183" t="s">
        <v>170</v>
      </c>
      <c r="E702" s="188" t="s">
        <v>5</v>
      </c>
      <c r="F702" s="189" t="s">
        <v>1198</v>
      </c>
      <c r="H702" s="190">
        <v>6.6</v>
      </c>
      <c r="I702" s="191"/>
      <c r="L702" s="187"/>
      <c r="M702" s="192"/>
      <c r="N702" s="193"/>
      <c r="O702" s="193"/>
      <c r="P702" s="193"/>
      <c r="Q702" s="193"/>
      <c r="R702" s="193"/>
      <c r="S702" s="193"/>
      <c r="T702" s="194"/>
      <c r="AT702" s="188" t="s">
        <v>170</v>
      </c>
      <c r="AU702" s="188" t="s">
        <v>89</v>
      </c>
      <c r="AV702" s="11" t="s">
        <v>89</v>
      </c>
      <c r="AW702" s="11" t="s">
        <v>35</v>
      </c>
      <c r="AX702" s="11" t="s">
        <v>80</v>
      </c>
      <c r="AY702" s="188" t="s">
        <v>159</v>
      </c>
    </row>
    <row r="703" spans="2:65" s="1" customFormat="1" ht="25.5" customHeight="1">
      <c r="B703" s="170"/>
      <c r="C703" s="203" t="s">
        <v>1210</v>
      </c>
      <c r="D703" s="203" t="s">
        <v>252</v>
      </c>
      <c r="E703" s="204" t="s">
        <v>1211</v>
      </c>
      <c r="F703" s="205" t="s">
        <v>1212</v>
      </c>
      <c r="G703" s="206" t="s">
        <v>1208</v>
      </c>
      <c r="H703" s="207">
        <v>4.05</v>
      </c>
      <c r="I703" s="208"/>
      <c r="J703" s="209">
        <f>ROUND(I703*H703,2)</f>
        <v>0</v>
      </c>
      <c r="K703" s="205" t="s">
        <v>5</v>
      </c>
      <c r="L703" s="210"/>
      <c r="M703" s="211" t="s">
        <v>5</v>
      </c>
      <c r="N703" s="212" t="s">
        <v>44</v>
      </c>
      <c r="O703" s="42"/>
      <c r="P703" s="180">
        <f>O703*H703</f>
        <v>0</v>
      </c>
      <c r="Q703" s="180">
        <v>0</v>
      </c>
      <c r="R703" s="180">
        <f>Q703*H703</f>
        <v>0</v>
      </c>
      <c r="S703" s="180">
        <v>0</v>
      </c>
      <c r="T703" s="181">
        <f>S703*H703</f>
        <v>0</v>
      </c>
      <c r="AR703" s="24" t="s">
        <v>367</v>
      </c>
      <c r="AT703" s="24" t="s">
        <v>252</v>
      </c>
      <c r="AU703" s="24" t="s">
        <v>89</v>
      </c>
      <c r="AY703" s="24" t="s">
        <v>159</v>
      </c>
      <c r="BE703" s="182">
        <f>IF(N703="základní",J703,0)</f>
        <v>0</v>
      </c>
      <c r="BF703" s="182">
        <f>IF(N703="snížená",J703,0)</f>
        <v>0</v>
      </c>
      <c r="BG703" s="182">
        <f>IF(N703="zákl. přenesená",J703,0)</f>
        <v>0</v>
      </c>
      <c r="BH703" s="182">
        <f>IF(N703="sníž. přenesená",J703,0)</f>
        <v>0</v>
      </c>
      <c r="BI703" s="182">
        <f>IF(N703="nulová",J703,0)</f>
        <v>0</v>
      </c>
      <c r="BJ703" s="24" t="s">
        <v>89</v>
      </c>
      <c r="BK703" s="182">
        <f>ROUND(I703*H703,2)</f>
        <v>0</v>
      </c>
      <c r="BL703" s="24" t="s">
        <v>256</v>
      </c>
      <c r="BM703" s="24" t="s">
        <v>1213</v>
      </c>
    </row>
    <row r="704" spans="2:65" s="11" customFormat="1">
      <c r="B704" s="187"/>
      <c r="D704" s="183" t="s">
        <v>170</v>
      </c>
      <c r="E704" s="188" t="s">
        <v>5</v>
      </c>
      <c r="F704" s="189" t="s">
        <v>1199</v>
      </c>
      <c r="H704" s="190">
        <v>4.05</v>
      </c>
      <c r="I704" s="191"/>
      <c r="L704" s="187"/>
      <c r="M704" s="192"/>
      <c r="N704" s="193"/>
      <c r="O704" s="193"/>
      <c r="P704" s="193"/>
      <c r="Q704" s="193"/>
      <c r="R704" s="193"/>
      <c r="S704" s="193"/>
      <c r="T704" s="194"/>
      <c r="AT704" s="188" t="s">
        <v>170</v>
      </c>
      <c r="AU704" s="188" t="s">
        <v>89</v>
      </c>
      <c r="AV704" s="11" t="s">
        <v>89</v>
      </c>
      <c r="AW704" s="11" t="s">
        <v>35</v>
      </c>
      <c r="AX704" s="11" t="s">
        <v>80</v>
      </c>
      <c r="AY704" s="188" t="s">
        <v>159</v>
      </c>
    </row>
    <row r="705" spans="2:65" s="1" customFormat="1" ht="25.5" customHeight="1">
      <c r="B705" s="170"/>
      <c r="C705" s="203" t="s">
        <v>1214</v>
      </c>
      <c r="D705" s="203" t="s">
        <v>252</v>
      </c>
      <c r="E705" s="204" t="s">
        <v>1215</v>
      </c>
      <c r="F705" s="205" t="s">
        <v>1216</v>
      </c>
      <c r="G705" s="206" t="s">
        <v>1208</v>
      </c>
      <c r="H705" s="207">
        <v>2.4</v>
      </c>
      <c r="I705" s="208"/>
      <c r="J705" s="209">
        <f>ROUND(I705*H705,2)</f>
        <v>0</v>
      </c>
      <c r="K705" s="205" t="s">
        <v>5</v>
      </c>
      <c r="L705" s="210"/>
      <c r="M705" s="211" t="s">
        <v>5</v>
      </c>
      <c r="N705" s="212" t="s">
        <v>44</v>
      </c>
      <c r="O705" s="42"/>
      <c r="P705" s="180">
        <f>O705*H705</f>
        <v>0</v>
      </c>
      <c r="Q705" s="180">
        <v>0</v>
      </c>
      <c r="R705" s="180">
        <f>Q705*H705</f>
        <v>0</v>
      </c>
      <c r="S705" s="180">
        <v>0</v>
      </c>
      <c r="T705" s="181">
        <f>S705*H705</f>
        <v>0</v>
      </c>
      <c r="AR705" s="24" t="s">
        <v>367</v>
      </c>
      <c r="AT705" s="24" t="s">
        <v>252</v>
      </c>
      <c r="AU705" s="24" t="s">
        <v>89</v>
      </c>
      <c r="AY705" s="24" t="s">
        <v>159</v>
      </c>
      <c r="BE705" s="182">
        <f>IF(N705="základní",J705,0)</f>
        <v>0</v>
      </c>
      <c r="BF705" s="182">
        <f>IF(N705="snížená",J705,0)</f>
        <v>0</v>
      </c>
      <c r="BG705" s="182">
        <f>IF(N705="zákl. přenesená",J705,0)</f>
        <v>0</v>
      </c>
      <c r="BH705" s="182">
        <f>IF(N705="sníž. přenesená",J705,0)</f>
        <v>0</v>
      </c>
      <c r="BI705" s="182">
        <f>IF(N705="nulová",J705,0)</f>
        <v>0</v>
      </c>
      <c r="BJ705" s="24" t="s">
        <v>89</v>
      </c>
      <c r="BK705" s="182">
        <f>ROUND(I705*H705,2)</f>
        <v>0</v>
      </c>
      <c r="BL705" s="24" t="s">
        <v>256</v>
      </c>
      <c r="BM705" s="24" t="s">
        <v>1217</v>
      </c>
    </row>
    <row r="706" spans="2:65" s="11" customFormat="1">
      <c r="B706" s="187"/>
      <c r="D706" s="183" t="s">
        <v>170</v>
      </c>
      <c r="E706" s="188" t="s">
        <v>5</v>
      </c>
      <c r="F706" s="189" t="s">
        <v>1200</v>
      </c>
      <c r="H706" s="190">
        <v>2.4</v>
      </c>
      <c r="I706" s="191"/>
      <c r="L706" s="187"/>
      <c r="M706" s="192"/>
      <c r="N706" s="193"/>
      <c r="O706" s="193"/>
      <c r="P706" s="193"/>
      <c r="Q706" s="193"/>
      <c r="R706" s="193"/>
      <c r="S706" s="193"/>
      <c r="T706" s="194"/>
      <c r="AT706" s="188" t="s">
        <v>170</v>
      </c>
      <c r="AU706" s="188" t="s">
        <v>89</v>
      </c>
      <c r="AV706" s="11" t="s">
        <v>89</v>
      </c>
      <c r="AW706" s="11" t="s">
        <v>35</v>
      </c>
      <c r="AX706" s="11" t="s">
        <v>80</v>
      </c>
      <c r="AY706" s="188" t="s">
        <v>159</v>
      </c>
    </row>
    <row r="707" spans="2:65" s="1" customFormat="1" ht="25.5" customHeight="1">
      <c r="B707" s="170"/>
      <c r="C707" s="203" t="s">
        <v>1218</v>
      </c>
      <c r="D707" s="203" t="s">
        <v>252</v>
      </c>
      <c r="E707" s="204" t="s">
        <v>1219</v>
      </c>
      <c r="F707" s="205" t="s">
        <v>1220</v>
      </c>
      <c r="G707" s="206" t="s">
        <v>1208</v>
      </c>
      <c r="H707" s="207">
        <v>3.36</v>
      </c>
      <c r="I707" s="208"/>
      <c r="J707" s="209">
        <f>ROUND(I707*H707,2)</f>
        <v>0</v>
      </c>
      <c r="K707" s="205" t="s">
        <v>5</v>
      </c>
      <c r="L707" s="210"/>
      <c r="M707" s="211" t="s">
        <v>5</v>
      </c>
      <c r="N707" s="212" t="s">
        <v>44</v>
      </c>
      <c r="O707" s="42"/>
      <c r="P707" s="180">
        <f>O707*H707</f>
        <v>0</v>
      </c>
      <c r="Q707" s="180">
        <v>0</v>
      </c>
      <c r="R707" s="180">
        <f>Q707*H707</f>
        <v>0</v>
      </c>
      <c r="S707" s="180">
        <v>0</v>
      </c>
      <c r="T707" s="181">
        <f>S707*H707</f>
        <v>0</v>
      </c>
      <c r="AR707" s="24" t="s">
        <v>367</v>
      </c>
      <c r="AT707" s="24" t="s">
        <v>252</v>
      </c>
      <c r="AU707" s="24" t="s">
        <v>89</v>
      </c>
      <c r="AY707" s="24" t="s">
        <v>159</v>
      </c>
      <c r="BE707" s="182">
        <f>IF(N707="základní",J707,0)</f>
        <v>0</v>
      </c>
      <c r="BF707" s="182">
        <f>IF(N707="snížená",J707,0)</f>
        <v>0</v>
      </c>
      <c r="BG707" s="182">
        <f>IF(N707="zákl. přenesená",J707,0)</f>
        <v>0</v>
      </c>
      <c r="BH707" s="182">
        <f>IF(N707="sníž. přenesená",J707,0)</f>
        <v>0</v>
      </c>
      <c r="BI707" s="182">
        <f>IF(N707="nulová",J707,0)</f>
        <v>0</v>
      </c>
      <c r="BJ707" s="24" t="s">
        <v>89</v>
      </c>
      <c r="BK707" s="182">
        <f>ROUND(I707*H707,2)</f>
        <v>0</v>
      </c>
      <c r="BL707" s="24" t="s">
        <v>256</v>
      </c>
      <c r="BM707" s="24" t="s">
        <v>1221</v>
      </c>
    </row>
    <row r="708" spans="2:65" s="11" customFormat="1">
      <c r="B708" s="187"/>
      <c r="D708" s="183" t="s">
        <v>170</v>
      </c>
      <c r="E708" s="188" t="s">
        <v>5</v>
      </c>
      <c r="F708" s="189" t="s">
        <v>1201</v>
      </c>
      <c r="H708" s="190">
        <v>3.36</v>
      </c>
      <c r="I708" s="191"/>
      <c r="L708" s="187"/>
      <c r="M708" s="192"/>
      <c r="N708" s="193"/>
      <c r="O708" s="193"/>
      <c r="P708" s="193"/>
      <c r="Q708" s="193"/>
      <c r="R708" s="193"/>
      <c r="S708" s="193"/>
      <c r="T708" s="194"/>
      <c r="AT708" s="188" t="s">
        <v>170</v>
      </c>
      <c r="AU708" s="188" t="s">
        <v>89</v>
      </c>
      <c r="AV708" s="11" t="s">
        <v>89</v>
      </c>
      <c r="AW708" s="11" t="s">
        <v>35</v>
      </c>
      <c r="AX708" s="11" t="s">
        <v>80</v>
      </c>
      <c r="AY708" s="188" t="s">
        <v>159</v>
      </c>
    </row>
    <row r="709" spans="2:65" s="1" customFormat="1" ht="25.5" customHeight="1">
      <c r="B709" s="170"/>
      <c r="C709" s="203" t="s">
        <v>1222</v>
      </c>
      <c r="D709" s="203" t="s">
        <v>252</v>
      </c>
      <c r="E709" s="204" t="s">
        <v>1223</v>
      </c>
      <c r="F709" s="205" t="s">
        <v>1224</v>
      </c>
      <c r="G709" s="206" t="s">
        <v>1208</v>
      </c>
      <c r="H709" s="207">
        <v>4.25</v>
      </c>
      <c r="I709" s="208"/>
      <c r="J709" s="209">
        <f>ROUND(I709*H709,2)</f>
        <v>0</v>
      </c>
      <c r="K709" s="205" t="s">
        <v>5</v>
      </c>
      <c r="L709" s="210"/>
      <c r="M709" s="211" t="s">
        <v>5</v>
      </c>
      <c r="N709" s="212" t="s">
        <v>44</v>
      </c>
      <c r="O709" s="42"/>
      <c r="P709" s="180">
        <f>O709*H709</f>
        <v>0</v>
      </c>
      <c r="Q709" s="180">
        <v>0</v>
      </c>
      <c r="R709" s="180">
        <f>Q709*H709</f>
        <v>0</v>
      </c>
      <c r="S709" s="180">
        <v>0</v>
      </c>
      <c r="T709" s="181">
        <f>S709*H709</f>
        <v>0</v>
      </c>
      <c r="AR709" s="24" t="s">
        <v>367</v>
      </c>
      <c r="AT709" s="24" t="s">
        <v>252</v>
      </c>
      <c r="AU709" s="24" t="s">
        <v>89</v>
      </c>
      <c r="AY709" s="24" t="s">
        <v>159</v>
      </c>
      <c r="BE709" s="182">
        <f>IF(N709="základní",J709,0)</f>
        <v>0</v>
      </c>
      <c r="BF709" s="182">
        <f>IF(N709="snížená",J709,0)</f>
        <v>0</v>
      </c>
      <c r="BG709" s="182">
        <f>IF(N709="zákl. přenesená",J709,0)</f>
        <v>0</v>
      </c>
      <c r="BH709" s="182">
        <f>IF(N709="sníž. přenesená",J709,0)</f>
        <v>0</v>
      </c>
      <c r="BI709" s="182">
        <f>IF(N709="nulová",J709,0)</f>
        <v>0</v>
      </c>
      <c r="BJ709" s="24" t="s">
        <v>89</v>
      </c>
      <c r="BK709" s="182">
        <f>ROUND(I709*H709,2)</f>
        <v>0</v>
      </c>
      <c r="BL709" s="24" t="s">
        <v>256</v>
      </c>
      <c r="BM709" s="24" t="s">
        <v>1225</v>
      </c>
    </row>
    <row r="710" spans="2:65" s="11" customFormat="1">
      <c r="B710" s="187"/>
      <c r="D710" s="183" t="s">
        <v>170</v>
      </c>
      <c r="E710" s="188" t="s">
        <v>5</v>
      </c>
      <c r="F710" s="189" t="s">
        <v>1202</v>
      </c>
      <c r="H710" s="190">
        <v>4.25</v>
      </c>
      <c r="I710" s="191"/>
      <c r="L710" s="187"/>
      <c r="M710" s="192"/>
      <c r="N710" s="193"/>
      <c r="O710" s="193"/>
      <c r="P710" s="193"/>
      <c r="Q710" s="193"/>
      <c r="R710" s="193"/>
      <c r="S710" s="193"/>
      <c r="T710" s="194"/>
      <c r="AT710" s="188" t="s">
        <v>170</v>
      </c>
      <c r="AU710" s="188" t="s">
        <v>89</v>
      </c>
      <c r="AV710" s="11" t="s">
        <v>89</v>
      </c>
      <c r="AW710" s="11" t="s">
        <v>35</v>
      </c>
      <c r="AX710" s="11" t="s">
        <v>80</v>
      </c>
      <c r="AY710" s="188" t="s">
        <v>159</v>
      </c>
    </row>
    <row r="711" spans="2:65" s="1" customFormat="1" ht="25.5" customHeight="1">
      <c r="B711" s="170"/>
      <c r="C711" s="203" t="s">
        <v>1226</v>
      </c>
      <c r="D711" s="203" t="s">
        <v>252</v>
      </c>
      <c r="E711" s="204" t="s">
        <v>1227</v>
      </c>
      <c r="F711" s="205" t="s">
        <v>1228</v>
      </c>
      <c r="G711" s="206" t="s">
        <v>1208</v>
      </c>
      <c r="H711" s="207">
        <v>2.125</v>
      </c>
      <c r="I711" s="208"/>
      <c r="J711" s="209">
        <f>ROUND(I711*H711,2)</f>
        <v>0</v>
      </c>
      <c r="K711" s="205" t="s">
        <v>5</v>
      </c>
      <c r="L711" s="210"/>
      <c r="M711" s="211" t="s">
        <v>5</v>
      </c>
      <c r="N711" s="212" t="s">
        <v>44</v>
      </c>
      <c r="O711" s="42"/>
      <c r="P711" s="180">
        <f>O711*H711</f>
        <v>0</v>
      </c>
      <c r="Q711" s="180">
        <v>0</v>
      </c>
      <c r="R711" s="180">
        <f>Q711*H711</f>
        <v>0</v>
      </c>
      <c r="S711" s="180">
        <v>0</v>
      </c>
      <c r="T711" s="181">
        <f>S711*H711</f>
        <v>0</v>
      </c>
      <c r="AR711" s="24" t="s">
        <v>367</v>
      </c>
      <c r="AT711" s="24" t="s">
        <v>252</v>
      </c>
      <c r="AU711" s="24" t="s">
        <v>89</v>
      </c>
      <c r="AY711" s="24" t="s">
        <v>159</v>
      </c>
      <c r="BE711" s="182">
        <f>IF(N711="základní",J711,0)</f>
        <v>0</v>
      </c>
      <c r="BF711" s="182">
        <f>IF(N711="snížená",J711,0)</f>
        <v>0</v>
      </c>
      <c r="BG711" s="182">
        <f>IF(N711="zákl. přenesená",J711,0)</f>
        <v>0</v>
      </c>
      <c r="BH711" s="182">
        <f>IF(N711="sníž. přenesená",J711,0)</f>
        <v>0</v>
      </c>
      <c r="BI711" s="182">
        <f>IF(N711="nulová",J711,0)</f>
        <v>0</v>
      </c>
      <c r="BJ711" s="24" t="s">
        <v>89</v>
      </c>
      <c r="BK711" s="182">
        <f>ROUND(I711*H711,2)</f>
        <v>0</v>
      </c>
      <c r="BL711" s="24" t="s">
        <v>256</v>
      </c>
      <c r="BM711" s="24" t="s">
        <v>1229</v>
      </c>
    </row>
    <row r="712" spans="2:65" s="11" customFormat="1">
      <c r="B712" s="187"/>
      <c r="D712" s="183" t="s">
        <v>170</v>
      </c>
      <c r="E712" s="188" t="s">
        <v>5</v>
      </c>
      <c r="F712" s="189" t="s">
        <v>1203</v>
      </c>
      <c r="H712" s="190">
        <v>2.125</v>
      </c>
      <c r="I712" s="191"/>
      <c r="L712" s="187"/>
      <c r="M712" s="192"/>
      <c r="N712" s="193"/>
      <c r="O712" s="193"/>
      <c r="P712" s="193"/>
      <c r="Q712" s="193"/>
      <c r="R712" s="193"/>
      <c r="S712" s="193"/>
      <c r="T712" s="194"/>
      <c r="AT712" s="188" t="s">
        <v>170</v>
      </c>
      <c r="AU712" s="188" t="s">
        <v>89</v>
      </c>
      <c r="AV712" s="11" t="s">
        <v>89</v>
      </c>
      <c r="AW712" s="11" t="s">
        <v>35</v>
      </c>
      <c r="AX712" s="11" t="s">
        <v>80</v>
      </c>
      <c r="AY712" s="188" t="s">
        <v>159</v>
      </c>
    </row>
    <row r="713" spans="2:65" s="1" customFormat="1" ht="25.5" customHeight="1">
      <c r="B713" s="170"/>
      <c r="C713" s="203" t="s">
        <v>1230</v>
      </c>
      <c r="D713" s="203" t="s">
        <v>252</v>
      </c>
      <c r="E713" s="204" t="s">
        <v>1231</v>
      </c>
      <c r="F713" s="205" t="s">
        <v>1232</v>
      </c>
      <c r="G713" s="206" t="s">
        <v>1208</v>
      </c>
      <c r="H713" s="207">
        <v>1.35</v>
      </c>
      <c r="I713" s="208"/>
      <c r="J713" s="209">
        <f>ROUND(I713*H713,2)</f>
        <v>0</v>
      </c>
      <c r="K713" s="205" t="s">
        <v>5</v>
      </c>
      <c r="L713" s="210"/>
      <c r="M713" s="211" t="s">
        <v>5</v>
      </c>
      <c r="N713" s="212" t="s">
        <v>44</v>
      </c>
      <c r="O713" s="42"/>
      <c r="P713" s="180">
        <f>O713*H713</f>
        <v>0</v>
      </c>
      <c r="Q713" s="180">
        <v>0</v>
      </c>
      <c r="R713" s="180">
        <f>Q713*H713</f>
        <v>0</v>
      </c>
      <c r="S713" s="180">
        <v>0</v>
      </c>
      <c r="T713" s="181">
        <f>S713*H713</f>
        <v>0</v>
      </c>
      <c r="AR713" s="24" t="s">
        <v>367</v>
      </c>
      <c r="AT713" s="24" t="s">
        <v>252</v>
      </c>
      <c r="AU713" s="24" t="s">
        <v>89</v>
      </c>
      <c r="AY713" s="24" t="s">
        <v>159</v>
      </c>
      <c r="BE713" s="182">
        <f>IF(N713="základní",J713,0)</f>
        <v>0</v>
      </c>
      <c r="BF713" s="182">
        <f>IF(N713="snížená",J713,0)</f>
        <v>0</v>
      </c>
      <c r="BG713" s="182">
        <f>IF(N713="zákl. přenesená",J713,0)</f>
        <v>0</v>
      </c>
      <c r="BH713" s="182">
        <f>IF(N713="sníž. přenesená",J713,0)</f>
        <v>0</v>
      </c>
      <c r="BI713" s="182">
        <f>IF(N713="nulová",J713,0)</f>
        <v>0</v>
      </c>
      <c r="BJ713" s="24" t="s">
        <v>89</v>
      </c>
      <c r="BK713" s="182">
        <f>ROUND(I713*H713,2)</f>
        <v>0</v>
      </c>
      <c r="BL713" s="24" t="s">
        <v>256</v>
      </c>
      <c r="BM713" s="24" t="s">
        <v>1233</v>
      </c>
    </row>
    <row r="714" spans="2:65" s="11" customFormat="1">
      <c r="B714" s="187"/>
      <c r="D714" s="183" t="s">
        <v>170</v>
      </c>
      <c r="E714" s="188" t="s">
        <v>5</v>
      </c>
      <c r="F714" s="189" t="s">
        <v>1204</v>
      </c>
      <c r="H714" s="190">
        <v>1.35</v>
      </c>
      <c r="I714" s="191"/>
      <c r="L714" s="187"/>
      <c r="M714" s="192"/>
      <c r="N714" s="193"/>
      <c r="O714" s="193"/>
      <c r="P714" s="193"/>
      <c r="Q714" s="193"/>
      <c r="R714" s="193"/>
      <c r="S714" s="193"/>
      <c r="T714" s="194"/>
      <c r="AT714" s="188" t="s">
        <v>170</v>
      </c>
      <c r="AU714" s="188" t="s">
        <v>89</v>
      </c>
      <c r="AV714" s="11" t="s">
        <v>89</v>
      </c>
      <c r="AW714" s="11" t="s">
        <v>35</v>
      </c>
      <c r="AX714" s="11" t="s">
        <v>80</v>
      </c>
      <c r="AY714" s="188" t="s">
        <v>159</v>
      </c>
    </row>
    <row r="715" spans="2:65" s="1" customFormat="1" ht="25.5" customHeight="1">
      <c r="B715" s="170"/>
      <c r="C715" s="171" t="s">
        <v>1234</v>
      </c>
      <c r="D715" s="171" t="s">
        <v>161</v>
      </c>
      <c r="E715" s="172" t="s">
        <v>1235</v>
      </c>
      <c r="F715" s="173" t="s">
        <v>1236</v>
      </c>
      <c r="G715" s="174" t="s">
        <v>247</v>
      </c>
      <c r="H715" s="175">
        <v>10</v>
      </c>
      <c r="I715" s="176"/>
      <c r="J715" s="177">
        <f>ROUND(I715*H715,2)</f>
        <v>0</v>
      </c>
      <c r="K715" s="173" t="s">
        <v>165</v>
      </c>
      <c r="L715" s="41"/>
      <c r="M715" s="178" t="s">
        <v>5</v>
      </c>
      <c r="N715" s="179" t="s">
        <v>44</v>
      </c>
      <c r="O715" s="42"/>
      <c r="P715" s="180">
        <f>O715*H715</f>
        <v>0</v>
      </c>
      <c r="Q715" s="180">
        <v>0</v>
      </c>
      <c r="R715" s="180">
        <f>Q715*H715</f>
        <v>0</v>
      </c>
      <c r="S715" s="180">
        <v>0</v>
      </c>
      <c r="T715" s="181">
        <f>S715*H715</f>
        <v>0</v>
      </c>
      <c r="AR715" s="24" t="s">
        <v>256</v>
      </c>
      <c r="AT715" s="24" t="s">
        <v>161</v>
      </c>
      <c r="AU715" s="24" t="s">
        <v>89</v>
      </c>
      <c r="AY715" s="24" t="s">
        <v>159</v>
      </c>
      <c r="BE715" s="182">
        <f>IF(N715="základní",J715,0)</f>
        <v>0</v>
      </c>
      <c r="BF715" s="182">
        <f>IF(N715="snížená",J715,0)</f>
        <v>0</v>
      </c>
      <c r="BG715" s="182">
        <f>IF(N715="zákl. přenesená",J715,0)</f>
        <v>0</v>
      </c>
      <c r="BH715" s="182">
        <f>IF(N715="sníž. přenesená",J715,0)</f>
        <v>0</v>
      </c>
      <c r="BI715" s="182">
        <f>IF(N715="nulová",J715,0)</f>
        <v>0</v>
      </c>
      <c r="BJ715" s="24" t="s">
        <v>89</v>
      </c>
      <c r="BK715" s="182">
        <f>ROUND(I715*H715,2)</f>
        <v>0</v>
      </c>
      <c r="BL715" s="24" t="s">
        <v>256</v>
      </c>
      <c r="BM715" s="24" t="s">
        <v>1237</v>
      </c>
    </row>
    <row r="716" spans="2:65" s="1" customFormat="1" ht="135">
      <c r="B716" s="41"/>
      <c r="D716" s="183" t="s">
        <v>168</v>
      </c>
      <c r="F716" s="184" t="s">
        <v>1238</v>
      </c>
      <c r="I716" s="185"/>
      <c r="L716" s="41"/>
      <c r="M716" s="186"/>
      <c r="N716" s="42"/>
      <c r="O716" s="42"/>
      <c r="P716" s="42"/>
      <c r="Q716" s="42"/>
      <c r="R716" s="42"/>
      <c r="S716" s="42"/>
      <c r="T716" s="70"/>
      <c r="AT716" s="24" t="s">
        <v>168</v>
      </c>
      <c r="AU716" s="24" t="s">
        <v>89</v>
      </c>
    </row>
    <row r="717" spans="2:65" s="11" customFormat="1">
      <c r="B717" s="187"/>
      <c r="D717" s="183" t="s">
        <v>170</v>
      </c>
      <c r="E717" s="188" t="s">
        <v>5</v>
      </c>
      <c r="F717" s="189" t="s">
        <v>1239</v>
      </c>
      <c r="H717" s="190">
        <v>1</v>
      </c>
      <c r="I717" s="191"/>
      <c r="L717" s="187"/>
      <c r="M717" s="192"/>
      <c r="N717" s="193"/>
      <c r="O717" s="193"/>
      <c r="P717" s="193"/>
      <c r="Q717" s="193"/>
      <c r="R717" s="193"/>
      <c r="S717" s="193"/>
      <c r="T717" s="194"/>
      <c r="AT717" s="188" t="s">
        <v>170</v>
      </c>
      <c r="AU717" s="188" t="s">
        <v>89</v>
      </c>
      <c r="AV717" s="11" t="s">
        <v>89</v>
      </c>
      <c r="AW717" s="11" t="s">
        <v>35</v>
      </c>
      <c r="AX717" s="11" t="s">
        <v>72</v>
      </c>
      <c r="AY717" s="188" t="s">
        <v>159</v>
      </c>
    </row>
    <row r="718" spans="2:65" s="11" customFormat="1">
      <c r="B718" s="187"/>
      <c r="D718" s="183" t="s">
        <v>170</v>
      </c>
      <c r="E718" s="188" t="s">
        <v>5</v>
      </c>
      <c r="F718" s="189" t="s">
        <v>1240</v>
      </c>
      <c r="H718" s="190">
        <v>9</v>
      </c>
      <c r="I718" s="191"/>
      <c r="L718" s="187"/>
      <c r="M718" s="192"/>
      <c r="N718" s="193"/>
      <c r="O718" s="193"/>
      <c r="P718" s="193"/>
      <c r="Q718" s="193"/>
      <c r="R718" s="193"/>
      <c r="S718" s="193"/>
      <c r="T718" s="194"/>
      <c r="AT718" s="188" t="s">
        <v>170</v>
      </c>
      <c r="AU718" s="188" t="s">
        <v>89</v>
      </c>
      <c r="AV718" s="11" t="s">
        <v>89</v>
      </c>
      <c r="AW718" s="11" t="s">
        <v>35</v>
      </c>
      <c r="AX718" s="11" t="s">
        <v>72</v>
      </c>
      <c r="AY718" s="188" t="s">
        <v>159</v>
      </c>
    </row>
    <row r="719" spans="2:65" s="12" customFormat="1">
      <c r="B719" s="195"/>
      <c r="D719" s="183" t="s">
        <v>170</v>
      </c>
      <c r="E719" s="196" t="s">
        <v>5</v>
      </c>
      <c r="F719" s="197" t="s">
        <v>173</v>
      </c>
      <c r="H719" s="198">
        <v>10</v>
      </c>
      <c r="I719" s="199"/>
      <c r="L719" s="195"/>
      <c r="M719" s="200"/>
      <c r="N719" s="201"/>
      <c r="O719" s="201"/>
      <c r="P719" s="201"/>
      <c r="Q719" s="201"/>
      <c r="R719" s="201"/>
      <c r="S719" s="201"/>
      <c r="T719" s="202"/>
      <c r="AT719" s="196" t="s">
        <v>170</v>
      </c>
      <c r="AU719" s="196" t="s">
        <v>89</v>
      </c>
      <c r="AV719" s="12" t="s">
        <v>166</v>
      </c>
      <c r="AW719" s="12" t="s">
        <v>35</v>
      </c>
      <c r="AX719" s="12" t="s">
        <v>80</v>
      </c>
      <c r="AY719" s="196" t="s">
        <v>159</v>
      </c>
    </row>
    <row r="720" spans="2:65" s="1" customFormat="1" ht="16.5" customHeight="1">
      <c r="B720" s="170"/>
      <c r="C720" s="203" t="s">
        <v>1241</v>
      </c>
      <c r="D720" s="203" t="s">
        <v>252</v>
      </c>
      <c r="E720" s="204" t="s">
        <v>1242</v>
      </c>
      <c r="F720" s="205" t="s">
        <v>1243</v>
      </c>
      <c r="G720" s="206" t="s">
        <v>247</v>
      </c>
      <c r="H720" s="207">
        <v>4</v>
      </c>
      <c r="I720" s="208"/>
      <c r="J720" s="209">
        <f>ROUND(I720*H720,2)</f>
        <v>0</v>
      </c>
      <c r="K720" s="205" t="s">
        <v>165</v>
      </c>
      <c r="L720" s="210"/>
      <c r="M720" s="211" t="s">
        <v>5</v>
      </c>
      <c r="N720" s="212" t="s">
        <v>44</v>
      </c>
      <c r="O720" s="42"/>
      <c r="P720" s="180">
        <f>O720*H720</f>
        <v>0</v>
      </c>
      <c r="Q720" s="180">
        <v>1.6E-2</v>
      </c>
      <c r="R720" s="180">
        <f>Q720*H720</f>
        <v>6.4000000000000001E-2</v>
      </c>
      <c r="S720" s="180">
        <v>0</v>
      </c>
      <c r="T720" s="181">
        <f>S720*H720</f>
        <v>0</v>
      </c>
      <c r="AR720" s="24" t="s">
        <v>367</v>
      </c>
      <c r="AT720" s="24" t="s">
        <v>252</v>
      </c>
      <c r="AU720" s="24" t="s">
        <v>89</v>
      </c>
      <c r="AY720" s="24" t="s">
        <v>159</v>
      </c>
      <c r="BE720" s="182">
        <f>IF(N720="základní",J720,0)</f>
        <v>0</v>
      </c>
      <c r="BF720" s="182">
        <f>IF(N720="snížená",J720,0)</f>
        <v>0</v>
      </c>
      <c r="BG720" s="182">
        <f>IF(N720="zákl. přenesená",J720,0)</f>
        <v>0</v>
      </c>
      <c r="BH720" s="182">
        <f>IF(N720="sníž. přenesená",J720,0)</f>
        <v>0</v>
      </c>
      <c r="BI720" s="182">
        <f>IF(N720="nulová",J720,0)</f>
        <v>0</v>
      </c>
      <c r="BJ720" s="24" t="s">
        <v>89</v>
      </c>
      <c r="BK720" s="182">
        <f>ROUND(I720*H720,2)</f>
        <v>0</v>
      </c>
      <c r="BL720" s="24" t="s">
        <v>256</v>
      </c>
      <c r="BM720" s="24" t="s">
        <v>1244</v>
      </c>
    </row>
    <row r="721" spans="2:65" s="11" customFormat="1">
      <c r="B721" s="187"/>
      <c r="D721" s="183" t="s">
        <v>170</v>
      </c>
      <c r="E721" s="188" t="s">
        <v>5</v>
      </c>
      <c r="F721" s="189" t="s">
        <v>1239</v>
      </c>
      <c r="H721" s="190">
        <v>1</v>
      </c>
      <c r="I721" s="191"/>
      <c r="L721" s="187"/>
      <c r="M721" s="192"/>
      <c r="N721" s="193"/>
      <c r="O721" s="193"/>
      <c r="P721" s="193"/>
      <c r="Q721" s="193"/>
      <c r="R721" s="193"/>
      <c r="S721" s="193"/>
      <c r="T721" s="194"/>
      <c r="AT721" s="188" t="s">
        <v>170</v>
      </c>
      <c r="AU721" s="188" t="s">
        <v>89</v>
      </c>
      <c r="AV721" s="11" t="s">
        <v>89</v>
      </c>
      <c r="AW721" s="11" t="s">
        <v>35</v>
      </c>
      <c r="AX721" s="11" t="s">
        <v>72</v>
      </c>
      <c r="AY721" s="188" t="s">
        <v>159</v>
      </c>
    </row>
    <row r="722" spans="2:65" s="11" customFormat="1">
      <c r="B722" s="187"/>
      <c r="D722" s="183" t="s">
        <v>170</v>
      </c>
      <c r="E722" s="188" t="s">
        <v>5</v>
      </c>
      <c r="F722" s="189" t="s">
        <v>1245</v>
      </c>
      <c r="H722" s="190">
        <v>3</v>
      </c>
      <c r="I722" s="191"/>
      <c r="L722" s="187"/>
      <c r="M722" s="192"/>
      <c r="N722" s="193"/>
      <c r="O722" s="193"/>
      <c r="P722" s="193"/>
      <c r="Q722" s="193"/>
      <c r="R722" s="193"/>
      <c r="S722" s="193"/>
      <c r="T722" s="194"/>
      <c r="AT722" s="188" t="s">
        <v>170</v>
      </c>
      <c r="AU722" s="188" t="s">
        <v>89</v>
      </c>
      <c r="AV722" s="11" t="s">
        <v>89</v>
      </c>
      <c r="AW722" s="11" t="s">
        <v>35</v>
      </c>
      <c r="AX722" s="11" t="s">
        <v>72</v>
      </c>
      <c r="AY722" s="188" t="s">
        <v>159</v>
      </c>
    </row>
    <row r="723" spans="2:65" s="12" customFormat="1">
      <c r="B723" s="195"/>
      <c r="D723" s="183" t="s">
        <v>170</v>
      </c>
      <c r="E723" s="196" t="s">
        <v>5</v>
      </c>
      <c r="F723" s="197" t="s">
        <v>173</v>
      </c>
      <c r="H723" s="198">
        <v>4</v>
      </c>
      <c r="I723" s="199"/>
      <c r="L723" s="195"/>
      <c r="M723" s="200"/>
      <c r="N723" s="201"/>
      <c r="O723" s="201"/>
      <c r="P723" s="201"/>
      <c r="Q723" s="201"/>
      <c r="R723" s="201"/>
      <c r="S723" s="201"/>
      <c r="T723" s="202"/>
      <c r="AT723" s="196" t="s">
        <v>170</v>
      </c>
      <c r="AU723" s="196" t="s">
        <v>89</v>
      </c>
      <c r="AV723" s="12" t="s">
        <v>166</v>
      </c>
      <c r="AW723" s="12" t="s">
        <v>35</v>
      </c>
      <c r="AX723" s="12" t="s">
        <v>80</v>
      </c>
      <c r="AY723" s="196" t="s">
        <v>159</v>
      </c>
    </row>
    <row r="724" spans="2:65" s="1" customFormat="1" ht="16.5" customHeight="1">
      <c r="B724" s="170"/>
      <c r="C724" s="203" t="s">
        <v>1246</v>
      </c>
      <c r="D724" s="203" t="s">
        <v>252</v>
      </c>
      <c r="E724" s="204" t="s">
        <v>1247</v>
      </c>
      <c r="F724" s="205" t="s">
        <v>1248</v>
      </c>
      <c r="G724" s="206" t="s">
        <v>247</v>
      </c>
      <c r="H724" s="207">
        <v>3</v>
      </c>
      <c r="I724" s="208"/>
      <c r="J724" s="209">
        <f>ROUND(I724*H724,2)</f>
        <v>0</v>
      </c>
      <c r="K724" s="205" t="s">
        <v>165</v>
      </c>
      <c r="L724" s="210"/>
      <c r="M724" s="211" t="s">
        <v>5</v>
      </c>
      <c r="N724" s="212" t="s">
        <v>44</v>
      </c>
      <c r="O724" s="42"/>
      <c r="P724" s="180">
        <f>O724*H724</f>
        <v>0</v>
      </c>
      <c r="Q724" s="180">
        <v>1.95E-2</v>
      </c>
      <c r="R724" s="180">
        <f>Q724*H724</f>
        <v>5.8499999999999996E-2</v>
      </c>
      <c r="S724" s="180">
        <v>0</v>
      </c>
      <c r="T724" s="181">
        <f>S724*H724</f>
        <v>0</v>
      </c>
      <c r="AR724" s="24" t="s">
        <v>367</v>
      </c>
      <c r="AT724" s="24" t="s">
        <v>252</v>
      </c>
      <c r="AU724" s="24" t="s">
        <v>89</v>
      </c>
      <c r="AY724" s="24" t="s">
        <v>159</v>
      </c>
      <c r="BE724" s="182">
        <f>IF(N724="základní",J724,0)</f>
        <v>0</v>
      </c>
      <c r="BF724" s="182">
        <f>IF(N724="snížená",J724,0)</f>
        <v>0</v>
      </c>
      <c r="BG724" s="182">
        <f>IF(N724="zákl. přenesená",J724,0)</f>
        <v>0</v>
      </c>
      <c r="BH724" s="182">
        <f>IF(N724="sníž. přenesená",J724,0)</f>
        <v>0</v>
      </c>
      <c r="BI724" s="182">
        <f>IF(N724="nulová",J724,0)</f>
        <v>0</v>
      </c>
      <c r="BJ724" s="24" t="s">
        <v>89</v>
      </c>
      <c r="BK724" s="182">
        <f>ROUND(I724*H724,2)</f>
        <v>0</v>
      </c>
      <c r="BL724" s="24" t="s">
        <v>256</v>
      </c>
      <c r="BM724" s="24" t="s">
        <v>1249</v>
      </c>
    </row>
    <row r="725" spans="2:65" s="11" customFormat="1">
      <c r="B725" s="187"/>
      <c r="D725" s="183" t="s">
        <v>170</v>
      </c>
      <c r="E725" s="188" t="s">
        <v>5</v>
      </c>
      <c r="F725" s="189" t="s">
        <v>1250</v>
      </c>
      <c r="H725" s="190">
        <v>3</v>
      </c>
      <c r="I725" s="191"/>
      <c r="L725" s="187"/>
      <c r="M725" s="192"/>
      <c r="N725" s="193"/>
      <c r="O725" s="193"/>
      <c r="P725" s="193"/>
      <c r="Q725" s="193"/>
      <c r="R725" s="193"/>
      <c r="S725" s="193"/>
      <c r="T725" s="194"/>
      <c r="AT725" s="188" t="s">
        <v>170</v>
      </c>
      <c r="AU725" s="188" t="s">
        <v>89</v>
      </c>
      <c r="AV725" s="11" t="s">
        <v>89</v>
      </c>
      <c r="AW725" s="11" t="s">
        <v>35</v>
      </c>
      <c r="AX725" s="11" t="s">
        <v>80</v>
      </c>
      <c r="AY725" s="188" t="s">
        <v>159</v>
      </c>
    </row>
    <row r="726" spans="2:65" s="1" customFormat="1" ht="16.5" customHeight="1">
      <c r="B726" s="170"/>
      <c r="C726" s="203" t="s">
        <v>1251</v>
      </c>
      <c r="D726" s="203" t="s">
        <v>252</v>
      </c>
      <c r="E726" s="204" t="s">
        <v>1252</v>
      </c>
      <c r="F726" s="205" t="s">
        <v>1253</v>
      </c>
      <c r="G726" s="206" t="s">
        <v>247</v>
      </c>
      <c r="H726" s="207">
        <v>3</v>
      </c>
      <c r="I726" s="208"/>
      <c r="J726" s="209">
        <f>ROUND(I726*H726,2)</f>
        <v>0</v>
      </c>
      <c r="K726" s="205" t="s">
        <v>165</v>
      </c>
      <c r="L726" s="210"/>
      <c r="M726" s="211" t="s">
        <v>5</v>
      </c>
      <c r="N726" s="212" t="s">
        <v>44</v>
      </c>
      <c r="O726" s="42"/>
      <c r="P726" s="180">
        <f>O726*H726</f>
        <v>0</v>
      </c>
      <c r="Q726" s="180">
        <v>1.55E-2</v>
      </c>
      <c r="R726" s="180">
        <f>Q726*H726</f>
        <v>4.65E-2</v>
      </c>
      <c r="S726" s="180">
        <v>0</v>
      </c>
      <c r="T726" s="181">
        <f>S726*H726</f>
        <v>0</v>
      </c>
      <c r="AR726" s="24" t="s">
        <v>367</v>
      </c>
      <c r="AT726" s="24" t="s">
        <v>252</v>
      </c>
      <c r="AU726" s="24" t="s">
        <v>89</v>
      </c>
      <c r="AY726" s="24" t="s">
        <v>159</v>
      </c>
      <c r="BE726" s="182">
        <f>IF(N726="základní",J726,0)</f>
        <v>0</v>
      </c>
      <c r="BF726" s="182">
        <f>IF(N726="snížená",J726,0)</f>
        <v>0</v>
      </c>
      <c r="BG726" s="182">
        <f>IF(N726="zákl. přenesená",J726,0)</f>
        <v>0</v>
      </c>
      <c r="BH726" s="182">
        <f>IF(N726="sníž. přenesená",J726,0)</f>
        <v>0</v>
      </c>
      <c r="BI726" s="182">
        <f>IF(N726="nulová",J726,0)</f>
        <v>0</v>
      </c>
      <c r="BJ726" s="24" t="s">
        <v>89</v>
      </c>
      <c r="BK726" s="182">
        <f>ROUND(I726*H726,2)</f>
        <v>0</v>
      </c>
      <c r="BL726" s="24" t="s">
        <v>256</v>
      </c>
      <c r="BM726" s="24" t="s">
        <v>1254</v>
      </c>
    </row>
    <row r="727" spans="2:65" s="11" customFormat="1">
      <c r="B727" s="187"/>
      <c r="D727" s="183" t="s">
        <v>170</v>
      </c>
      <c r="E727" s="188" t="s">
        <v>5</v>
      </c>
      <c r="F727" s="189" t="s">
        <v>1245</v>
      </c>
      <c r="H727" s="190">
        <v>3</v>
      </c>
      <c r="I727" s="191"/>
      <c r="L727" s="187"/>
      <c r="M727" s="192"/>
      <c r="N727" s="193"/>
      <c r="O727" s="193"/>
      <c r="P727" s="193"/>
      <c r="Q727" s="193"/>
      <c r="R727" s="193"/>
      <c r="S727" s="193"/>
      <c r="T727" s="194"/>
      <c r="AT727" s="188" t="s">
        <v>170</v>
      </c>
      <c r="AU727" s="188" t="s">
        <v>89</v>
      </c>
      <c r="AV727" s="11" t="s">
        <v>89</v>
      </c>
      <c r="AW727" s="11" t="s">
        <v>35</v>
      </c>
      <c r="AX727" s="11" t="s">
        <v>80</v>
      </c>
      <c r="AY727" s="188" t="s">
        <v>159</v>
      </c>
    </row>
    <row r="728" spans="2:65" s="1" customFormat="1" ht="25.5" customHeight="1">
      <c r="B728" s="170"/>
      <c r="C728" s="171" t="s">
        <v>1255</v>
      </c>
      <c r="D728" s="171" t="s">
        <v>161</v>
      </c>
      <c r="E728" s="172" t="s">
        <v>1256</v>
      </c>
      <c r="F728" s="173" t="s">
        <v>1257</v>
      </c>
      <c r="G728" s="174" t="s">
        <v>247</v>
      </c>
      <c r="H728" s="175">
        <v>1</v>
      </c>
      <c r="I728" s="176"/>
      <c r="J728" s="177">
        <f>ROUND(I728*H728,2)</f>
        <v>0</v>
      </c>
      <c r="K728" s="173" t="s">
        <v>165</v>
      </c>
      <c r="L728" s="41"/>
      <c r="M728" s="178" t="s">
        <v>5</v>
      </c>
      <c r="N728" s="179" t="s">
        <v>44</v>
      </c>
      <c r="O728" s="42"/>
      <c r="P728" s="180">
        <f>O728*H728</f>
        <v>0</v>
      </c>
      <c r="Q728" s="180">
        <v>0</v>
      </c>
      <c r="R728" s="180">
        <f>Q728*H728</f>
        <v>0</v>
      </c>
      <c r="S728" s="180">
        <v>0</v>
      </c>
      <c r="T728" s="181">
        <f>S728*H728</f>
        <v>0</v>
      </c>
      <c r="AR728" s="24" t="s">
        <v>256</v>
      </c>
      <c r="AT728" s="24" t="s">
        <v>161</v>
      </c>
      <c r="AU728" s="24" t="s">
        <v>89</v>
      </c>
      <c r="AY728" s="24" t="s">
        <v>159</v>
      </c>
      <c r="BE728" s="182">
        <f>IF(N728="základní",J728,0)</f>
        <v>0</v>
      </c>
      <c r="BF728" s="182">
        <f>IF(N728="snížená",J728,0)</f>
        <v>0</v>
      </c>
      <c r="BG728" s="182">
        <f>IF(N728="zákl. přenesená",J728,0)</f>
        <v>0</v>
      </c>
      <c r="BH728" s="182">
        <f>IF(N728="sníž. přenesená",J728,0)</f>
        <v>0</v>
      </c>
      <c r="BI728" s="182">
        <f>IF(N728="nulová",J728,0)</f>
        <v>0</v>
      </c>
      <c r="BJ728" s="24" t="s">
        <v>89</v>
      </c>
      <c r="BK728" s="182">
        <f>ROUND(I728*H728,2)</f>
        <v>0</v>
      </c>
      <c r="BL728" s="24" t="s">
        <v>256</v>
      </c>
      <c r="BM728" s="24" t="s">
        <v>1258</v>
      </c>
    </row>
    <row r="729" spans="2:65" s="1" customFormat="1" ht="135">
      <c r="B729" s="41"/>
      <c r="D729" s="183" t="s">
        <v>168</v>
      </c>
      <c r="F729" s="184" t="s">
        <v>1238</v>
      </c>
      <c r="I729" s="185"/>
      <c r="L729" s="41"/>
      <c r="M729" s="186"/>
      <c r="N729" s="42"/>
      <c r="O729" s="42"/>
      <c r="P729" s="42"/>
      <c r="Q729" s="42"/>
      <c r="R729" s="42"/>
      <c r="S729" s="42"/>
      <c r="T729" s="70"/>
      <c r="AT729" s="24" t="s">
        <v>168</v>
      </c>
      <c r="AU729" s="24" t="s">
        <v>89</v>
      </c>
    </row>
    <row r="730" spans="2:65" s="11" customFormat="1">
      <c r="B730" s="187"/>
      <c r="D730" s="183" t="s">
        <v>170</v>
      </c>
      <c r="E730" s="188" t="s">
        <v>5</v>
      </c>
      <c r="F730" s="189" t="s">
        <v>1259</v>
      </c>
      <c r="H730" s="190">
        <v>1</v>
      </c>
      <c r="I730" s="191"/>
      <c r="L730" s="187"/>
      <c r="M730" s="192"/>
      <c r="N730" s="193"/>
      <c r="O730" s="193"/>
      <c r="P730" s="193"/>
      <c r="Q730" s="193"/>
      <c r="R730" s="193"/>
      <c r="S730" s="193"/>
      <c r="T730" s="194"/>
      <c r="AT730" s="188" t="s">
        <v>170</v>
      </c>
      <c r="AU730" s="188" t="s">
        <v>89</v>
      </c>
      <c r="AV730" s="11" t="s">
        <v>89</v>
      </c>
      <c r="AW730" s="11" t="s">
        <v>35</v>
      </c>
      <c r="AX730" s="11" t="s">
        <v>80</v>
      </c>
      <c r="AY730" s="188" t="s">
        <v>159</v>
      </c>
    </row>
    <row r="731" spans="2:65" s="1" customFormat="1" ht="16.5" customHeight="1">
      <c r="B731" s="170"/>
      <c r="C731" s="203" t="s">
        <v>1260</v>
      </c>
      <c r="D731" s="203" t="s">
        <v>252</v>
      </c>
      <c r="E731" s="204" t="s">
        <v>1261</v>
      </c>
      <c r="F731" s="205" t="s">
        <v>1262</v>
      </c>
      <c r="G731" s="206" t="s">
        <v>247</v>
      </c>
      <c r="H731" s="207">
        <v>1</v>
      </c>
      <c r="I731" s="208"/>
      <c r="J731" s="209">
        <f>ROUND(I731*H731,2)</f>
        <v>0</v>
      </c>
      <c r="K731" s="205" t="s">
        <v>165</v>
      </c>
      <c r="L731" s="210"/>
      <c r="M731" s="211" t="s">
        <v>5</v>
      </c>
      <c r="N731" s="212" t="s">
        <v>44</v>
      </c>
      <c r="O731" s="42"/>
      <c r="P731" s="180">
        <f>O731*H731</f>
        <v>0</v>
      </c>
      <c r="Q731" s="180">
        <v>2.5000000000000001E-2</v>
      </c>
      <c r="R731" s="180">
        <f>Q731*H731</f>
        <v>2.5000000000000001E-2</v>
      </c>
      <c r="S731" s="180">
        <v>0</v>
      </c>
      <c r="T731" s="181">
        <f>S731*H731</f>
        <v>0</v>
      </c>
      <c r="AR731" s="24" t="s">
        <v>367</v>
      </c>
      <c r="AT731" s="24" t="s">
        <v>252</v>
      </c>
      <c r="AU731" s="24" t="s">
        <v>89</v>
      </c>
      <c r="AY731" s="24" t="s">
        <v>159</v>
      </c>
      <c r="BE731" s="182">
        <f>IF(N731="základní",J731,0)</f>
        <v>0</v>
      </c>
      <c r="BF731" s="182">
        <f>IF(N731="snížená",J731,0)</f>
        <v>0</v>
      </c>
      <c r="BG731" s="182">
        <f>IF(N731="zákl. přenesená",J731,0)</f>
        <v>0</v>
      </c>
      <c r="BH731" s="182">
        <f>IF(N731="sníž. přenesená",J731,0)</f>
        <v>0</v>
      </c>
      <c r="BI731" s="182">
        <f>IF(N731="nulová",J731,0)</f>
        <v>0</v>
      </c>
      <c r="BJ731" s="24" t="s">
        <v>89</v>
      </c>
      <c r="BK731" s="182">
        <f>ROUND(I731*H731,2)</f>
        <v>0</v>
      </c>
      <c r="BL731" s="24" t="s">
        <v>256</v>
      </c>
      <c r="BM731" s="24" t="s">
        <v>1263</v>
      </c>
    </row>
    <row r="732" spans="2:65" s="1" customFormat="1" ht="25.5" customHeight="1">
      <c r="B732" s="170"/>
      <c r="C732" s="171" t="s">
        <v>1264</v>
      </c>
      <c r="D732" s="171" t="s">
        <v>161</v>
      </c>
      <c r="E732" s="172" t="s">
        <v>1265</v>
      </c>
      <c r="F732" s="173" t="s">
        <v>1266</v>
      </c>
      <c r="G732" s="174" t="s">
        <v>247</v>
      </c>
      <c r="H732" s="175">
        <v>2</v>
      </c>
      <c r="I732" s="176"/>
      <c r="J732" s="177">
        <f>ROUND(I732*H732,2)</f>
        <v>0</v>
      </c>
      <c r="K732" s="173" t="s">
        <v>165</v>
      </c>
      <c r="L732" s="41"/>
      <c r="M732" s="178" t="s">
        <v>5</v>
      </c>
      <c r="N732" s="179" t="s">
        <v>44</v>
      </c>
      <c r="O732" s="42"/>
      <c r="P732" s="180">
        <f>O732*H732</f>
        <v>0</v>
      </c>
      <c r="Q732" s="180">
        <v>0</v>
      </c>
      <c r="R732" s="180">
        <f>Q732*H732</f>
        <v>0</v>
      </c>
      <c r="S732" s="180">
        <v>0</v>
      </c>
      <c r="T732" s="181">
        <f>S732*H732</f>
        <v>0</v>
      </c>
      <c r="AR732" s="24" t="s">
        <v>256</v>
      </c>
      <c r="AT732" s="24" t="s">
        <v>161</v>
      </c>
      <c r="AU732" s="24" t="s">
        <v>89</v>
      </c>
      <c r="AY732" s="24" t="s">
        <v>159</v>
      </c>
      <c r="BE732" s="182">
        <f>IF(N732="základní",J732,0)</f>
        <v>0</v>
      </c>
      <c r="BF732" s="182">
        <f>IF(N732="snížená",J732,0)</f>
        <v>0</v>
      </c>
      <c r="BG732" s="182">
        <f>IF(N732="zákl. přenesená",J732,0)</f>
        <v>0</v>
      </c>
      <c r="BH732" s="182">
        <f>IF(N732="sníž. přenesená",J732,0)</f>
        <v>0</v>
      </c>
      <c r="BI732" s="182">
        <f>IF(N732="nulová",J732,0)</f>
        <v>0</v>
      </c>
      <c r="BJ732" s="24" t="s">
        <v>89</v>
      </c>
      <c r="BK732" s="182">
        <f>ROUND(I732*H732,2)</f>
        <v>0</v>
      </c>
      <c r="BL732" s="24" t="s">
        <v>256</v>
      </c>
      <c r="BM732" s="24" t="s">
        <v>1267</v>
      </c>
    </row>
    <row r="733" spans="2:65" s="1" customFormat="1" ht="135">
      <c r="B733" s="41"/>
      <c r="D733" s="183" t="s">
        <v>168</v>
      </c>
      <c r="F733" s="184" t="s">
        <v>1238</v>
      </c>
      <c r="I733" s="185"/>
      <c r="L733" s="41"/>
      <c r="M733" s="186"/>
      <c r="N733" s="42"/>
      <c r="O733" s="42"/>
      <c r="P733" s="42"/>
      <c r="Q733" s="42"/>
      <c r="R733" s="42"/>
      <c r="S733" s="42"/>
      <c r="T733" s="70"/>
      <c r="AT733" s="24" t="s">
        <v>168</v>
      </c>
      <c r="AU733" s="24" t="s">
        <v>89</v>
      </c>
    </row>
    <row r="734" spans="2:65" s="11" customFormat="1">
      <c r="B734" s="187"/>
      <c r="D734" s="183" t="s">
        <v>170</v>
      </c>
      <c r="E734" s="188" t="s">
        <v>5</v>
      </c>
      <c r="F734" s="189" t="s">
        <v>1268</v>
      </c>
      <c r="H734" s="190">
        <v>2</v>
      </c>
      <c r="I734" s="191"/>
      <c r="L734" s="187"/>
      <c r="M734" s="192"/>
      <c r="N734" s="193"/>
      <c r="O734" s="193"/>
      <c r="P734" s="193"/>
      <c r="Q734" s="193"/>
      <c r="R734" s="193"/>
      <c r="S734" s="193"/>
      <c r="T734" s="194"/>
      <c r="AT734" s="188" t="s">
        <v>170</v>
      </c>
      <c r="AU734" s="188" t="s">
        <v>89</v>
      </c>
      <c r="AV734" s="11" t="s">
        <v>89</v>
      </c>
      <c r="AW734" s="11" t="s">
        <v>35</v>
      </c>
      <c r="AX734" s="11" t="s">
        <v>80</v>
      </c>
      <c r="AY734" s="188" t="s">
        <v>159</v>
      </c>
    </row>
    <row r="735" spans="2:65" s="1" customFormat="1" ht="16.5" customHeight="1">
      <c r="B735" s="170"/>
      <c r="C735" s="203" t="s">
        <v>1269</v>
      </c>
      <c r="D735" s="203" t="s">
        <v>252</v>
      </c>
      <c r="E735" s="204" t="s">
        <v>1270</v>
      </c>
      <c r="F735" s="205" t="s">
        <v>1271</v>
      </c>
      <c r="G735" s="206" t="s">
        <v>247</v>
      </c>
      <c r="H735" s="207">
        <v>2</v>
      </c>
      <c r="I735" s="208"/>
      <c r="J735" s="209">
        <f>ROUND(I735*H735,2)</f>
        <v>0</v>
      </c>
      <c r="K735" s="205" t="s">
        <v>165</v>
      </c>
      <c r="L735" s="210"/>
      <c r="M735" s="211" t="s">
        <v>5</v>
      </c>
      <c r="N735" s="212" t="s">
        <v>44</v>
      </c>
      <c r="O735" s="42"/>
      <c r="P735" s="180">
        <f>O735*H735</f>
        <v>0</v>
      </c>
      <c r="Q735" s="180">
        <v>4.2999999999999997E-2</v>
      </c>
      <c r="R735" s="180">
        <f>Q735*H735</f>
        <v>8.5999999999999993E-2</v>
      </c>
      <c r="S735" s="180">
        <v>0</v>
      </c>
      <c r="T735" s="181">
        <f>S735*H735</f>
        <v>0</v>
      </c>
      <c r="AR735" s="24" t="s">
        <v>367</v>
      </c>
      <c r="AT735" s="24" t="s">
        <v>252</v>
      </c>
      <c r="AU735" s="24" t="s">
        <v>89</v>
      </c>
      <c r="AY735" s="24" t="s">
        <v>159</v>
      </c>
      <c r="BE735" s="182">
        <f>IF(N735="základní",J735,0)</f>
        <v>0</v>
      </c>
      <c r="BF735" s="182">
        <f>IF(N735="snížená",J735,0)</f>
        <v>0</v>
      </c>
      <c r="BG735" s="182">
        <f>IF(N735="zákl. přenesená",J735,0)</f>
        <v>0</v>
      </c>
      <c r="BH735" s="182">
        <f>IF(N735="sníž. přenesená",J735,0)</f>
        <v>0</v>
      </c>
      <c r="BI735" s="182">
        <f>IF(N735="nulová",J735,0)</f>
        <v>0</v>
      </c>
      <c r="BJ735" s="24" t="s">
        <v>89</v>
      </c>
      <c r="BK735" s="182">
        <f>ROUND(I735*H735,2)</f>
        <v>0</v>
      </c>
      <c r="BL735" s="24" t="s">
        <v>256</v>
      </c>
      <c r="BM735" s="24" t="s">
        <v>1272</v>
      </c>
    </row>
    <row r="736" spans="2:65" s="1" customFormat="1" ht="16.5" customHeight="1">
      <c r="B736" s="170"/>
      <c r="C736" s="171" t="s">
        <v>1273</v>
      </c>
      <c r="D736" s="171" t="s">
        <v>161</v>
      </c>
      <c r="E736" s="172" t="s">
        <v>1274</v>
      </c>
      <c r="F736" s="173" t="s">
        <v>1275</v>
      </c>
      <c r="G736" s="174" t="s">
        <v>247</v>
      </c>
      <c r="H736" s="175">
        <v>4</v>
      </c>
      <c r="I736" s="176"/>
      <c r="J736" s="177">
        <f>ROUND(I736*H736,2)</f>
        <v>0</v>
      </c>
      <c r="K736" s="173" t="s">
        <v>165</v>
      </c>
      <c r="L736" s="41"/>
      <c r="M736" s="178" t="s">
        <v>5</v>
      </c>
      <c r="N736" s="179" t="s">
        <v>44</v>
      </c>
      <c r="O736" s="42"/>
      <c r="P736" s="180">
        <f>O736*H736</f>
        <v>0</v>
      </c>
      <c r="Q736" s="180">
        <v>0</v>
      </c>
      <c r="R736" s="180">
        <f>Q736*H736</f>
        <v>0</v>
      </c>
      <c r="S736" s="180">
        <v>0</v>
      </c>
      <c r="T736" s="181">
        <f>S736*H736</f>
        <v>0</v>
      </c>
      <c r="AR736" s="24" t="s">
        <v>256</v>
      </c>
      <c r="AT736" s="24" t="s">
        <v>161</v>
      </c>
      <c r="AU736" s="24" t="s">
        <v>89</v>
      </c>
      <c r="AY736" s="24" t="s">
        <v>159</v>
      </c>
      <c r="BE736" s="182">
        <f>IF(N736="základní",J736,0)</f>
        <v>0</v>
      </c>
      <c r="BF736" s="182">
        <f>IF(N736="snížená",J736,0)</f>
        <v>0</v>
      </c>
      <c r="BG736" s="182">
        <f>IF(N736="zákl. přenesená",J736,0)</f>
        <v>0</v>
      </c>
      <c r="BH736" s="182">
        <f>IF(N736="sníž. přenesená",J736,0)</f>
        <v>0</v>
      </c>
      <c r="BI736" s="182">
        <f>IF(N736="nulová",J736,0)</f>
        <v>0</v>
      </c>
      <c r="BJ736" s="24" t="s">
        <v>89</v>
      </c>
      <c r="BK736" s="182">
        <f>ROUND(I736*H736,2)</f>
        <v>0</v>
      </c>
      <c r="BL736" s="24" t="s">
        <v>256</v>
      </c>
      <c r="BM736" s="24" t="s">
        <v>1276</v>
      </c>
    </row>
    <row r="737" spans="2:65" s="1" customFormat="1" ht="27">
      <c r="B737" s="41"/>
      <c r="D737" s="183" t="s">
        <v>168</v>
      </c>
      <c r="F737" s="184" t="s">
        <v>1277</v>
      </c>
      <c r="I737" s="185"/>
      <c r="L737" s="41"/>
      <c r="M737" s="186"/>
      <c r="N737" s="42"/>
      <c r="O737" s="42"/>
      <c r="P737" s="42"/>
      <c r="Q737" s="42"/>
      <c r="R737" s="42"/>
      <c r="S737" s="42"/>
      <c r="T737" s="70"/>
      <c r="AT737" s="24" t="s">
        <v>168</v>
      </c>
      <c r="AU737" s="24" t="s">
        <v>89</v>
      </c>
    </row>
    <row r="738" spans="2:65" s="11" customFormat="1">
      <c r="B738" s="187"/>
      <c r="D738" s="183" t="s">
        <v>170</v>
      </c>
      <c r="E738" s="188" t="s">
        <v>5</v>
      </c>
      <c r="F738" s="189" t="s">
        <v>1278</v>
      </c>
      <c r="H738" s="190">
        <v>1</v>
      </c>
      <c r="I738" s="191"/>
      <c r="L738" s="187"/>
      <c r="M738" s="192"/>
      <c r="N738" s="193"/>
      <c r="O738" s="193"/>
      <c r="P738" s="193"/>
      <c r="Q738" s="193"/>
      <c r="R738" s="193"/>
      <c r="S738" s="193"/>
      <c r="T738" s="194"/>
      <c r="AT738" s="188" t="s">
        <v>170</v>
      </c>
      <c r="AU738" s="188" t="s">
        <v>89</v>
      </c>
      <c r="AV738" s="11" t="s">
        <v>89</v>
      </c>
      <c r="AW738" s="11" t="s">
        <v>35</v>
      </c>
      <c r="AX738" s="11" t="s">
        <v>72</v>
      </c>
      <c r="AY738" s="188" t="s">
        <v>159</v>
      </c>
    </row>
    <row r="739" spans="2:65" s="11" customFormat="1">
      <c r="B739" s="187"/>
      <c r="D739" s="183" t="s">
        <v>170</v>
      </c>
      <c r="E739" s="188" t="s">
        <v>5</v>
      </c>
      <c r="F739" s="189" t="s">
        <v>1279</v>
      </c>
      <c r="H739" s="190">
        <v>3</v>
      </c>
      <c r="I739" s="191"/>
      <c r="L739" s="187"/>
      <c r="M739" s="192"/>
      <c r="N739" s="193"/>
      <c r="O739" s="193"/>
      <c r="P739" s="193"/>
      <c r="Q739" s="193"/>
      <c r="R739" s="193"/>
      <c r="S739" s="193"/>
      <c r="T739" s="194"/>
      <c r="AT739" s="188" t="s">
        <v>170</v>
      </c>
      <c r="AU739" s="188" t="s">
        <v>89</v>
      </c>
      <c r="AV739" s="11" t="s">
        <v>89</v>
      </c>
      <c r="AW739" s="11" t="s">
        <v>35</v>
      </c>
      <c r="AX739" s="11" t="s">
        <v>72</v>
      </c>
      <c r="AY739" s="188" t="s">
        <v>159</v>
      </c>
    </row>
    <row r="740" spans="2:65" s="12" customFormat="1">
      <c r="B740" s="195"/>
      <c r="D740" s="183" t="s">
        <v>170</v>
      </c>
      <c r="E740" s="196" t="s">
        <v>5</v>
      </c>
      <c r="F740" s="197" t="s">
        <v>173</v>
      </c>
      <c r="H740" s="198">
        <v>4</v>
      </c>
      <c r="I740" s="199"/>
      <c r="L740" s="195"/>
      <c r="M740" s="200"/>
      <c r="N740" s="201"/>
      <c r="O740" s="201"/>
      <c r="P740" s="201"/>
      <c r="Q740" s="201"/>
      <c r="R740" s="201"/>
      <c r="S740" s="201"/>
      <c r="T740" s="202"/>
      <c r="AT740" s="196" t="s">
        <v>170</v>
      </c>
      <c r="AU740" s="196" t="s">
        <v>89</v>
      </c>
      <c r="AV740" s="12" t="s">
        <v>166</v>
      </c>
      <c r="AW740" s="12" t="s">
        <v>35</v>
      </c>
      <c r="AX740" s="12" t="s">
        <v>80</v>
      </c>
      <c r="AY740" s="196" t="s">
        <v>159</v>
      </c>
    </row>
    <row r="741" spans="2:65" s="1" customFormat="1" ht="16.5" customHeight="1">
      <c r="B741" s="170"/>
      <c r="C741" s="203" t="s">
        <v>1280</v>
      </c>
      <c r="D741" s="203" t="s">
        <v>252</v>
      </c>
      <c r="E741" s="204" t="s">
        <v>1281</v>
      </c>
      <c r="F741" s="205" t="s">
        <v>1282</v>
      </c>
      <c r="G741" s="206" t="s">
        <v>247</v>
      </c>
      <c r="H741" s="207">
        <v>4</v>
      </c>
      <c r="I741" s="208"/>
      <c r="J741" s="209">
        <f>ROUND(I741*H741,2)</f>
        <v>0</v>
      </c>
      <c r="K741" s="205" t="s">
        <v>165</v>
      </c>
      <c r="L741" s="210"/>
      <c r="M741" s="211" t="s">
        <v>5</v>
      </c>
      <c r="N741" s="212" t="s">
        <v>44</v>
      </c>
      <c r="O741" s="42"/>
      <c r="P741" s="180">
        <f>O741*H741</f>
        <v>0</v>
      </c>
      <c r="Q741" s="180">
        <v>2.2000000000000001E-3</v>
      </c>
      <c r="R741" s="180">
        <f>Q741*H741</f>
        <v>8.8000000000000005E-3</v>
      </c>
      <c r="S741" s="180">
        <v>0</v>
      </c>
      <c r="T741" s="181">
        <f>S741*H741</f>
        <v>0</v>
      </c>
      <c r="AR741" s="24" t="s">
        <v>367</v>
      </c>
      <c r="AT741" s="24" t="s">
        <v>252</v>
      </c>
      <c r="AU741" s="24" t="s">
        <v>89</v>
      </c>
      <c r="AY741" s="24" t="s">
        <v>159</v>
      </c>
      <c r="BE741" s="182">
        <f>IF(N741="základní",J741,0)</f>
        <v>0</v>
      </c>
      <c r="BF741" s="182">
        <f>IF(N741="snížená",J741,0)</f>
        <v>0</v>
      </c>
      <c r="BG741" s="182">
        <f>IF(N741="zákl. přenesená",J741,0)</f>
        <v>0</v>
      </c>
      <c r="BH741" s="182">
        <f>IF(N741="sníž. přenesená",J741,0)</f>
        <v>0</v>
      </c>
      <c r="BI741" s="182">
        <f>IF(N741="nulová",J741,0)</f>
        <v>0</v>
      </c>
      <c r="BJ741" s="24" t="s">
        <v>89</v>
      </c>
      <c r="BK741" s="182">
        <f>ROUND(I741*H741,2)</f>
        <v>0</v>
      </c>
      <c r="BL741" s="24" t="s">
        <v>256</v>
      </c>
      <c r="BM741" s="24" t="s">
        <v>1283</v>
      </c>
    </row>
    <row r="742" spans="2:65" s="1" customFormat="1" ht="25.5" customHeight="1">
      <c r="B742" s="170"/>
      <c r="C742" s="171" t="s">
        <v>1284</v>
      </c>
      <c r="D742" s="171" t="s">
        <v>161</v>
      </c>
      <c r="E742" s="172" t="s">
        <v>1285</v>
      </c>
      <c r="F742" s="173" t="s">
        <v>1286</v>
      </c>
      <c r="G742" s="174" t="s">
        <v>247</v>
      </c>
      <c r="H742" s="175">
        <v>6</v>
      </c>
      <c r="I742" s="176"/>
      <c r="J742" s="177">
        <f>ROUND(I742*H742,2)</f>
        <v>0</v>
      </c>
      <c r="K742" s="173" t="s">
        <v>165</v>
      </c>
      <c r="L742" s="41"/>
      <c r="M742" s="178" t="s">
        <v>5</v>
      </c>
      <c r="N742" s="179" t="s">
        <v>44</v>
      </c>
      <c r="O742" s="42"/>
      <c r="P742" s="180">
        <f>O742*H742</f>
        <v>0</v>
      </c>
      <c r="Q742" s="180">
        <v>0</v>
      </c>
      <c r="R742" s="180">
        <f>Q742*H742</f>
        <v>0</v>
      </c>
      <c r="S742" s="180">
        <v>0</v>
      </c>
      <c r="T742" s="181">
        <f>S742*H742</f>
        <v>0</v>
      </c>
      <c r="AR742" s="24" t="s">
        <v>256</v>
      </c>
      <c r="AT742" s="24" t="s">
        <v>161</v>
      </c>
      <c r="AU742" s="24" t="s">
        <v>89</v>
      </c>
      <c r="AY742" s="24" t="s">
        <v>159</v>
      </c>
      <c r="BE742" s="182">
        <f>IF(N742="základní",J742,0)</f>
        <v>0</v>
      </c>
      <c r="BF742" s="182">
        <f>IF(N742="snížená",J742,0)</f>
        <v>0</v>
      </c>
      <c r="BG742" s="182">
        <f>IF(N742="zákl. přenesená",J742,0)</f>
        <v>0</v>
      </c>
      <c r="BH742" s="182">
        <f>IF(N742="sníž. přenesená",J742,0)</f>
        <v>0</v>
      </c>
      <c r="BI742" s="182">
        <f>IF(N742="nulová",J742,0)</f>
        <v>0</v>
      </c>
      <c r="BJ742" s="24" t="s">
        <v>89</v>
      </c>
      <c r="BK742" s="182">
        <f>ROUND(I742*H742,2)</f>
        <v>0</v>
      </c>
      <c r="BL742" s="24" t="s">
        <v>256</v>
      </c>
      <c r="BM742" s="24" t="s">
        <v>1287</v>
      </c>
    </row>
    <row r="743" spans="2:65" s="1" customFormat="1" ht="121.5">
      <c r="B743" s="41"/>
      <c r="D743" s="183" t="s">
        <v>168</v>
      </c>
      <c r="F743" s="184" t="s">
        <v>1288</v>
      </c>
      <c r="I743" s="185"/>
      <c r="L743" s="41"/>
      <c r="M743" s="186"/>
      <c r="N743" s="42"/>
      <c r="O743" s="42"/>
      <c r="P743" s="42"/>
      <c r="Q743" s="42"/>
      <c r="R743" s="42"/>
      <c r="S743" s="42"/>
      <c r="T743" s="70"/>
      <c r="AT743" s="24" t="s">
        <v>168</v>
      </c>
      <c r="AU743" s="24" t="s">
        <v>89</v>
      </c>
    </row>
    <row r="744" spans="2:65" s="11" customFormat="1">
      <c r="B744" s="187"/>
      <c r="D744" s="183" t="s">
        <v>170</v>
      </c>
      <c r="E744" s="188" t="s">
        <v>5</v>
      </c>
      <c r="F744" s="189" t="s">
        <v>1289</v>
      </c>
      <c r="H744" s="190">
        <v>6</v>
      </c>
      <c r="I744" s="191"/>
      <c r="L744" s="187"/>
      <c r="M744" s="192"/>
      <c r="N744" s="193"/>
      <c r="O744" s="193"/>
      <c r="P744" s="193"/>
      <c r="Q744" s="193"/>
      <c r="R744" s="193"/>
      <c r="S744" s="193"/>
      <c r="T744" s="194"/>
      <c r="AT744" s="188" t="s">
        <v>170</v>
      </c>
      <c r="AU744" s="188" t="s">
        <v>89</v>
      </c>
      <c r="AV744" s="11" t="s">
        <v>89</v>
      </c>
      <c r="AW744" s="11" t="s">
        <v>35</v>
      </c>
      <c r="AX744" s="11" t="s">
        <v>80</v>
      </c>
      <c r="AY744" s="188" t="s">
        <v>159</v>
      </c>
    </row>
    <row r="745" spans="2:65" s="1" customFormat="1" ht="25.5" customHeight="1">
      <c r="B745" s="170"/>
      <c r="C745" s="171" t="s">
        <v>1290</v>
      </c>
      <c r="D745" s="171" t="s">
        <v>161</v>
      </c>
      <c r="E745" s="172" t="s">
        <v>1291</v>
      </c>
      <c r="F745" s="173" t="s">
        <v>1292</v>
      </c>
      <c r="G745" s="174" t="s">
        <v>247</v>
      </c>
      <c r="H745" s="175">
        <v>2</v>
      </c>
      <c r="I745" s="176"/>
      <c r="J745" s="177">
        <f>ROUND(I745*H745,2)</f>
        <v>0</v>
      </c>
      <c r="K745" s="173" t="s">
        <v>165</v>
      </c>
      <c r="L745" s="41"/>
      <c r="M745" s="178" t="s">
        <v>5</v>
      </c>
      <c r="N745" s="179" t="s">
        <v>44</v>
      </c>
      <c r="O745" s="42"/>
      <c r="P745" s="180">
        <f>O745*H745</f>
        <v>0</v>
      </c>
      <c r="Q745" s="180">
        <v>0</v>
      </c>
      <c r="R745" s="180">
        <f>Q745*H745</f>
        <v>0</v>
      </c>
      <c r="S745" s="180">
        <v>0</v>
      </c>
      <c r="T745" s="181">
        <f>S745*H745</f>
        <v>0</v>
      </c>
      <c r="AR745" s="24" t="s">
        <v>256</v>
      </c>
      <c r="AT745" s="24" t="s">
        <v>161</v>
      </c>
      <c r="AU745" s="24" t="s">
        <v>89</v>
      </c>
      <c r="AY745" s="24" t="s">
        <v>159</v>
      </c>
      <c r="BE745" s="182">
        <f>IF(N745="základní",J745,0)</f>
        <v>0</v>
      </c>
      <c r="BF745" s="182">
        <f>IF(N745="snížená",J745,0)</f>
        <v>0</v>
      </c>
      <c r="BG745" s="182">
        <f>IF(N745="zákl. přenesená",J745,0)</f>
        <v>0</v>
      </c>
      <c r="BH745" s="182">
        <f>IF(N745="sníž. přenesená",J745,0)</f>
        <v>0</v>
      </c>
      <c r="BI745" s="182">
        <f>IF(N745="nulová",J745,0)</f>
        <v>0</v>
      </c>
      <c r="BJ745" s="24" t="s">
        <v>89</v>
      </c>
      <c r="BK745" s="182">
        <f>ROUND(I745*H745,2)</f>
        <v>0</v>
      </c>
      <c r="BL745" s="24" t="s">
        <v>256</v>
      </c>
      <c r="BM745" s="24" t="s">
        <v>1293</v>
      </c>
    </row>
    <row r="746" spans="2:65" s="1" customFormat="1" ht="121.5">
      <c r="B746" s="41"/>
      <c r="D746" s="183" t="s">
        <v>168</v>
      </c>
      <c r="F746" s="184" t="s">
        <v>1288</v>
      </c>
      <c r="I746" s="185"/>
      <c r="L746" s="41"/>
      <c r="M746" s="186"/>
      <c r="N746" s="42"/>
      <c r="O746" s="42"/>
      <c r="P746" s="42"/>
      <c r="Q746" s="42"/>
      <c r="R746" s="42"/>
      <c r="S746" s="42"/>
      <c r="T746" s="70"/>
      <c r="AT746" s="24" t="s">
        <v>168</v>
      </c>
      <c r="AU746" s="24" t="s">
        <v>89</v>
      </c>
    </row>
    <row r="747" spans="2:65" s="11" customFormat="1">
      <c r="B747" s="187"/>
      <c r="D747" s="183" t="s">
        <v>170</v>
      </c>
      <c r="E747" s="188" t="s">
        <v>5</v>
      </c>
      <c r="F747" s="189" t="s">
        <v>421</v>
      </c>
      <c r="H747" s="190">
        <v>2</v>
      </c>
      <c r="I747" s="191"/>
      <c r="L747" s="187"/>
      <c r="M747" s="192"/>
      <c r="N747" s="193"/>
      <c r="O747" s="193"/>
      <c r="P747" s="193"/>
      <c r="Q747" s="193"/>
      <c r="R747" s="193"/>
      <c r="S747" s="193"/>
      <c r="T747" s="194"/>
      <c r="AT747" s="188" t="s">
        <v>170</v>
      </c>
      <c r="AU747" s="188" t="s">
        <v>89</v>
      </c>
      <c r="AV747" s="11" t="s">
        <v>89</v>
      </c>
      <c r="AW747" s="11" t="s">
        <v>35</v>
      </c>
      <c r="AX747" s="11" t="s">
        <v>80</v>
      </c>
      <c r="AY747" s="188" t="s">
        <v>159</v>
      </c>
    </row>
    <row r="748" spans="2:65" s="1" customFormat="1" ht="25.5" customHeight="1">
      <c r="B748" s="170"/>
      <c r="C748" s="171" t="s">
        <v>1294</v>
      </c>
      <c r="D748" s="171" t="s">
        <v>161</v>
      </c>
      <c r="E748" s="172" t="s">
        <v>1295</v>
      </c>
      <c r="F748" s="173" t="s">
        <v>1296</v>
      </c>
      <c r="G748" s="174" t="s">
        <v>247</v>
      </c>
      <c r="H748" s="175">
        <v>2</v>
      </c>
      <c r="I748" s="176"/>
      <c r="J748" s="177">
        <f>ROUND(I748*H748,2)</f>
        <v>0</v>
      </c>
      <c r="K748" s="173" t="s">
        <v>165</v>
      </c>
      <c r="L748" s="41"/>
      <c r="M748" s="178" t="s">
        <v>5</v>
      </c>
      <c r="N748" s="179" t="s">
        <v>44</v>
      </c>
      <c r="O748" s="42"/>
      <c r="P748" s="180">
        <f>O748*H748</f>
        <v>0</v>
      </c>
      <c r="Q748" s="180">
        <v>0</v>
      </c>
      <c r="R748" s="180">
        <f>Q748*H748</f>
        <v>0</v>
      </c>
      <c r="S748" s="180">
        <v>0</v>
      </c>
      <c r="T748" s="181">
        <f>S748*H748</f>
        <v>0</v>
      </c>
      <c r="AR748" s="24" t="s">
        <v>256</v>
      </c>
      <c r="AT748" s="24" t="s">
        <v>161</v>
      </c>
      <c r="AU748" s="24" t="s">
        <v>89</v>
      </c>
      <c r="AY748" s="24" t="s">
        <v>159</v>
      </c>
      <c r="BE748" s="182">
        <f>IF(N748="základní",J748,0)</f>
        <v>0</v>
      </c>
      <c r="BF748" s="182">
        <f>IF(N748="snížená",J748,0)</f>
        <v>0</v>
      </c>
      <c r="BG748" s="182">
        <f>IF(N748="zákl. přenesená",J748,0)</f>
        <v>0</v>
      </c>
      <c r="BH748" s="182">
        <f>IF(N748="sníž. přenesená",J748,0)</f>
        <v>0</v>
      </c>
      <c r="BI748" s="182">
        <f>IF(N748="nulová",J748,0)</f>
        <v>0</v>
      </c>
      <c r="BJ748" s="24" t="s">
        <v>89</v>
      </c>
      <c r="BK748" s="182">
        <f>ROUND(I748*H748,2)</f>
        <v>0</v>
      </c>
      <c r="BL748" s="24" t="s">
        <v>256</v>
      </c>
      <c r="BM748" s="24" t="s">
        <v>1297</v>
      </c>
    </row>
    <row r="749" spans="2:65" s="1" customFormat="1" ht="121.5">
      <c r="B749" s="41"/>
      <c r="D749" s="183" t="s">
        <v>168</v>
      </c>
      <c r="F749" s="184" t="s">
        <v>1288</v>
      </c>
      <c r="I749" s="185"/>
      <c r="L749" s="41"/>
      <c r="M749" s="186"/>
      <c r="N749" s="42"/>
      <c r="O749" s="42"/>
      <c r="P749" s="42"/>
      <c r="Q749" s="42"/>
      <c r="R749" s="42"/>
      <c r="S749" s="42"/>
      <c r="T749" s="70"/>
      <c r="AT749" s="24" t="s">
        <v>168</v>
      </c>
      <c r="AU749" s="24" t="s">
        <v>89</v>
      </c>
    </row>
    <row r="750" spans="2:65" s="11" customFormat="1">
      <c r="B750" s="187"/>
      <c r="D750" s="183" t="s">
        <v>170</v>
      </c>
      <c r="E750" s="188" t="s">
        <v>5</v>
      </c>
      <c r="F750" s="189" t="s">
        <v>421</v>
      </c>
      <c r="H750" s="190">
        <v>2</v>
      </c>
      <c r="I750" s="191"/>
      <c r="L750" s="187"/>
      <c r="M750" s="192"/>
      <c r="N750" s="193"/>
      <c r="O750" s="193"/>
      <c r="P750" s="193"/>
      <c r="Q750" s="193"/>
      <c r="R750" s="193"/>
      <c r="S750" s="193"/>
      <c r="T750" s="194"/>
      <c r="AT750" s="188" t="s">
        <v>170</v>
      </c>
      <c r="AU750" s="188" t="s">
        <v>89</v>
      </c>
      <c r="AV750" s="11" t="s">
        <v>89</v>
      </c>
      <c r="AW750" s="11" t="s">
        <v>35</v>
      </c>
      <c r="AX750" s="11" t="s">
        <v>80</v>
      </c>
      <c r="AY750" s="188" t="s">
        <v>159</v>
      </c>
    </row>
    <row r="751" spans="2:65" s="1" customFormat="1" ht="25.5" customHeight="1">
      <c r="B751" s="170"/>
      <c r="C751" s="171" t="s">
        <v>1298</v>
      </c>
      <c r="D751" s="171" t="s">
        <v>161</v>
      </c>
      <c r="E751" s="172" t="s">
        <v>1299</v>
      </c>
      <c r="F751" s="173" t="s">
        <v>1300</v>
      </c>
      <c r="G751" s="174" t="s">
        <v>247</v>
      </c>
      <c r="H751" s="175">
        <v>2</v>
      </c>
      <c r="I751" s="176"/>
      <c r="J751" s="177">
        <f>ROUND(I751*H751,2)</f>
        <v>0</v>
      </c>
      <c r="K751" s="173" t="s">
        <v>165</v>
      </c>
      <c r="L751" s="41"/>
      <c r="M751" s="178" t="s">
        <v>5</v>
      </c>
      <c r="N751" s="179" t="s">
        <v>44</v>
      </c>
      <c r="O751" s="42"/>
      <c r="P751" s="180">
        <f>O751*H751</f>
        <v>0</v>
      </c>
      <c r="Q751" s="180">
        <v>0</v>
      </c>
      <c r="R751" s="180">
        <f>Q751*H751</f>
        <v>0</v>
      </c>
      <c r="S751" s="180">
        <v>0</v>
      </c>
      <c r="T751" s="181">
        <f>S751*H751</f>
        <v>0</v>
      </c>
      <c r="AR751" s="24" t="s">
        <v>256</v>
      </c>
      <c r="AT751" s="24" t="s">
        <v>161</v>
      </c>
      <c r="AU751" s="24" t="s">
        <v>89</v>
      </c>
      <c r="AY751" s="24" t="s">
        <v>159</v>
      </c>
      <c r="BE751" s="182">
        <f>IF(N751="základní",J751,0)</f>
        <v>0</v>
      </c>
      <c r="BF751" s="182">
        <f>IF(N751="snížená",J751,0)</f>
        <v>0</v>
      </c>
      <c r="BG751" s="182">
        <f>IF(N751="zákl. přenesená",J751,0)</f>
        <v>0</v>
      </c>
      <c r="BH751" s="182">
        <f>IF(N751="sníž. přenesená",J751,0)</f>
        <v>0</v>
      </c>
      <c r="BI751" s="182">
        <f>IF(N751="nulová",J751,0)</f>
        <v>0</v>
      </c>
      <c r="BJ751" s="24" t="s">
        <v>89</v>
      </c>
      <c r="BK751" s="182">
        <f>ROUND(I751*H751,2)</f>
        <v>0</v>
      </c>
      <c r="BL751" s="24" t="s">
        <v>256</v>
      </c>
      <c r="BM751" s="24" t="s">
        <v>1301</v>
      </c>
    </row>
    <row r="752" spans="2:65" s="1" customFormat="1" ht="121.5">
      <c r="B752" s="41"/>
      <c r="D752" s="183" t="s">
        <v>168</v>
      </c>
      <c r="F752" s="184" t="s">
        <v>1288</v>
      </c>
      <c r="I752" s="185"/>
      <c r="L752" s="41"/>
      <c r="M752" s="186"/>
      <c r="N752" s="42"/>
      <c r="O752" s="42"/>
      <c r="P752" s="42"/>
      <c r="Q752" s="42"/>
      <c r="R752" s="42"/>
      <c r="S752" s="42"/>
      <c r="T752" s="70"/>
      <c r="AT752" s="24" t="s">
        <v>168</v>
      </c>
      <c r="AU752" s="24" t="s">
        <v>89</v>
      </c>
    </row>
    <row r="753" spans="2:65" s="11" customFormat="1">
      <c r="B753" s="187"/>
      <c r="D753" s="183" t="s">
        <v>170</v>
      </c>
      <c r="E753" s="188" t="s">
        <v>5</v>
      </c>
      <c r="F753" s="189" t="s">
        <v>421</v>
      </c>
      <c r="H753" s="190">
        <v>2</v>
      </c>
      <c r="I753" s="191"/>
      <c r="L753" s="187"/>
      <c r="M753" s="192"/>
      <c r="N753" s="193"/>
      <c r="O753" s="193"/>
      <c r="P753" s="193"/>
      <c r="Q753" s="193"/>
      <c r="R753" s="193"/>
      <c r="S753" s="193"/>
      <c r="T753" s="194"/>
      <c r="AT753" s="188" t="s">
        <v>170</v>
      </c>
      <c r="AU753" s="188" t="s">
        <v>89</v>
      </c>
      <c r="AV753" s="11" t="s">
        <v>89</v>
      </c>
      <c r="AW753" s="11" t="s">
        <v>35</v>
      </c>
      <c r="AX753" s="11" t="s">
        <v>80</v>
      </c>
      <c r="AY753" s="188" t="s">
        <v>159</v>
      </c>
    </row>
    <row r="754" spans="2:65" s="1" customFormat="1" ht="25.5" customHeight="1">
      <c r="B754" s="170"/>
      <c r="C754" s="171" t="s">
        <v>1302</v>
      </c>
      <c r="D754" s="171" t="s">
        <v>161</v>
      </c>
      <c r="E754" s="172" t="s">
        <v>1303</v>
      </c>
      <c r="F754" s="173" t="s">
        <v>1304</v>
      </c>
      <c r="G754" s="174" t="s">
        <v>247</v>
      </c>
      <c r="H754" s="175">
        <v>6</v>
      </c>
      <c r="I754" s="176"/>
      <c r="J754" s="177">
        <f>ROUND(I754*H754,2)</f>
        <v>0</v>
      </c>
      <c r="K754" s="173" t="s">
        <v>165</v>
      </c>
      <c r="L754" s="41"/>
      <c r="M754" s="178" t="s">
        <v>5</v>
      </c>
      <c r="N754" s="179" t="s">
        <v>44</v>
      </c>
      <c r="O754" s="42"/>
      <c r="P754" s="180">
        <f>O754*H754</f>
        <v>0</v>
      </c>
      <c r="Q754" s="180">
        <v>0</v>
      </c>
      <c r="R754" s="180">
        <f>Q754*H754</f>
        <v>0</v>
      </c>
      <c r="S754" s="180">
        <v>0</v>
      </c>
      <c r="T754" s="181">
        <f>S754*H754</f>
        <v>0</v>
      </c>
      <c r="AR754" s="24" t="s">
        <v>256</v>
      </c>
      <c r="AT754" s="24" t="s">
        <v>161</v>
      </c>
      <c r="AU754" s="24" t="s">
        <v>89</v>
      </c>
      <c r="AY754" s="24" t="s">
        <v>159</v>
      </c>
      <c r="BE754" s="182">
        <f>IF(N754="základní",J754,0)</f>
        <v>0</v>
      </c>
      <c r="BF754" s="182">
        <f>IF(N754="snížená",J754,0)</f>
        <v>0</v>
      </c>
      <c r="BG754" s="182">
        <f>IF(N754="zákl. přenesená",J754,0)</f>
        <v>0</v>
      </c>
      <c r="BH754" s="182">
        <f>IF(N754="sníž. přenesená",J754,0)</f>
        <v>0</v>
      </c>
      <c r="BI754" s="182">
        <f>IF(N754="nulová",J754,0)</f>
        <v>0</v>
      </c>
      <c r="BJ754" s="24" t="s">
        <v>89</v>
      </c>
      <c r="BK754" s="182">
        <f>ROUND(I754*H754,2)</f>
        <v>0</v>
      </c>
      <c r="BL754" s="24" t="s">
        <v>256</v>
      </c>
      <c r="BM754" s="24" t="s">
        <v>1305</v>
      </c>
    </row>
    <row r="755" spans="2:65" s="1" customFormat="1" ht="121.5">
      <c r="B755" s="41"/>
      <c r="D755" s="183" t="s">
        <v>168</v>
      </c>
      <c r="F755" s="184" t="s">
        <v>1288</v>
      </c>
      <c r="I755" s="185"/>
      <c r="L755" s="41"/>
      <c r="M755" s="186"/>
      <c r="N755" s="42"/>
      <c r="O755" s="42"/>
      <c r="P755" s="42"/>
      <c r="Q755" s="42"/>
      <c r="R755" s="42"/>
      <c r="S755" s="42"/>
      <c r="T755" s="70"/>
      <c r="AT755" s="24" t="s">
        <v>168</v>
      </c>
      <c r="AU755" s="24" t="s">
        <v>89</v>
      </c>
    </row>
    <row r="756" spans="2:65" s="11" customFormat="1">
      <c r="B756" s="187"/>
      <c r="D756" s="183" t="s">
        <v>170</v>
      </c>
      <c r="E756" s="188" t="s">
        <v>5</v>
      </c>
      <c r="F756" s="189" t="s">
        <v>1289</v>
      </c>
      <c r="H756" s="190">
        <v>6</v>
      </c>
      <c r="I756" s="191"/>
      <c r="L756" s="187"/>
      <c r="M756" s="192"/>
      <c r="N756" s="193"/>
      <c r="O756" s="193"/>
      <c r="P756" s="193"/>
      <c r="Q756" s="193"/>
      <c r="R756" s="193"/>
      <c r="S756" s="193"/>
      <c r="T756" s="194"/>
      <c r="AT756" s="188" t="s">
        <v>170</v>
      </c>
      <c r="AU756" s="188" t="s">
        <v>89</v>
      </c>
      <c r="AV756" s="11" t="s">
        <v>89</v>
      </c>
      <c r="AW756" s="11" t="s">
        <v>35</v>
      </c>
      <c r="AX756" s="11" t="s">
        <v>80</v>
      </c>
      <c r="AY756" s="188" t="s">
        <v>159</v>
      </c>
    </row>
    <row r="757" spans="2:65" s="1" customFormat="1" ht="25.5" customHeight="1">
      <c r="B757" s="170"/>
      <c r="C757" s="171" t="s">
        <v>1306</v>
      </c>
      <c r="D757" s="171" t="s">
        <v>161</v>
      </c>
      <c r="E757" s="172" t="s">
        <v>1307</v>
      </c>
      <c r="F757" s="173" t="s">
        <v>1308</v>
      </c>
      <c r="G757" s="174" t="s">
        <v>247</v>
      </c>
      <c r="H757" s="175">
        <v>2</v>
      </c>
      <c r="I757" s="176"/>
      <c r="J757" s="177">
        <f>ROUND(I757*H757,2)</f>
        <v>0</v>
      </c>
      <c r="K757" s="173" t="s">
        <v>165</v>
      </c>
      <c r="L757" s="41"/>
      <c r="M757" s="178" t="s">
        <v>5</v>
      </c>
      <c r="N757" s="179" t="s">
        <v>44</v>
      </c>
      <c r="O757" s="42"/>
      <c r="P757" s="180">
        <f>O757*H757</f>
        <v>0</v>
      </c>
      <c r="Q757" s="180">
        <v>0</v>
      </c>
      <c r="R757" s="180">
        <f>Q757*H757</f>
        <v>0</v>
      </c>
      <c r="S757" s="180">
        <v>0</v>
      </c>
      <c r="T757" s="181">
        <f>S757*H757</f>
        <v>0</v>
      </c>
      <c r="AR757" s="24" t="s">
        <v>256</v>
      </c>
      <c r="AT757" s="24" t="s">
        <v>161</v>
      </c>
      <c r="AU757" s="24" t="s">
        <v>89</v>
      </c>
      <c r="AY757" s="24" t="s">
        <v>159</v>
      </c>
      <c r="BE757" s="182">
        <f>IF(N757="základní",J757,0)</f>
        <v>0</v>
      </c>
      <c r="BF757" s="182">
        <f>IF(N757="snížená",J757,0)</f>
        <v>0</v>
      </c>
      <c r="BG757" s="182">
        <f>IF(N757="zákl. přenesená",J757,0)</f>
        <v>0</v>
      </c>
      <c r="BH757" s="182">
        <f>IF(N757="sníž. přenesená",J757,0)</f>
        <v>0</v>
      </c>
      <c r="BI757" s="182">
        <f>IF(N757="nulová",J757,0)</f>
        <v>0</v>
      </c>
      <c r="BJ757" s="24" t="s">
        <v>89</v>
      </c>
      <c r="BK757" s="182">
        <f>ROUND(I757*H757,2)</f>
        <v>0</v>
      </c>
      <c r="BL757" s="24" t="s">
        <v>256</v>
      </c>
      <c r="BM757" s="24" t="s">
        <v>1309</v>
      </c>
    </row>
    <row r="758" spans="2:65" s="1" customFormat="1" ht="121.5">
      <c r="B758" s="41"/>
      <c r="D758" s="183" t="s">
        <v>168</v>
      </c>
      <c r="F758" s="184" t="s">
        <v>1288</v>
      </c>
      <c r="I758" s="185"/>
      <c r="L758" s="41"/>
      <c r="M758" s="186"/>
      <c r="N758" s="42"/>
      <c r="O758" s="42"/>
      <c r="P758" s="42"/>
      <c r="Q758" s="42"/>
      <c r="R758" s="42"/>
      <c r="S758" s="42"/>
      <c r="T758" s="70"/>
      <c r="AT758" s="24" t="s">
        <v>168</v>
      </c>
      <c r="AU758" s="24" t="s">
        <v>89</v>
      </c>
    </row>
    <row r="759" spans="2:65" s="11" customFormat="1">
      <c r="B759" s="187"/>
      <c r="D759" s="183" t="s">
        <v>170</v>
      </c>
      <c r="E759" s="188" t="s">
        <v>5</v>
      </c>
      <c r="F759" s="189" t="s">
        <v>421</v>
      </c>
      <c r="H759" s="190">
        <v>2</v>
      </c>
      <c r="I759" s="191"/>
      <c r="L759" s="187"/>
      <c r="M759" s="192"/>
      <c r="N759" s="193"/>
      <c r="O759" s="193"/>
      <c r="P759" s="193"/>
      <c r="Q759" s="193"/>
      <c r="R759" s="193"/>
      <c r="S759" s="193"/>
      <c r="T759" s="194"/>
      <c r="AT759" s="188" t="s">
        <v>170</v>
      </c>
      <c r="AU759" s="188" t="s">
        <v>89</v>
      </c>
      <c r="AV759" s="11" t="s">
        <v>89</v>
      </c>
      <c r="AW759" s="11" t="s">
        <v>35</v>
      </c>
      <c r="AX759" s="11" t="s">
        <v>80</v>
      </c>
      <c r="AY759" s="188" t="s">
        <v>159</v>
      </c>
    </row>
    <row r="760" spans="2:65" s="1" customFormat="1" ht="25.5" customHeight="1">
      <c r="B760" s="170"/>
      <c r="C760" s="171" t="s">
        <v>1310</v>
      </c>
      <c r="D760" s="171" t="s">
        <v>161</v>
      </c>
      <c r="E760" s="172" t="s">
        <v>1311</v>
      </c>
      <c r="F760" s="173" t="s">
        <v>1312</v>
      </c>
      <c r="G760" s="174" t="s">
        <v>247</v>
      </c>
      <c r="H760" s="175">
        <v>2</v>
      </c>
      <c r="I760" s="176"/>
      <c r="J760" s="177">
        <f>ROUND(I760*H760,2)</f>
        <v>0</v>
      </c>
      <c r="K760" s="173" t="s">
        <v>165</v>
      </c>
      <c r="L760" s="41"/>
      <c r="M760" s="178" t="s">
        <v>5</v>
      </c>
      <c r="N760" s="179" t="s">
        <v>44</v>
      </c>
      <c r="O760" s="42"/>
      <c r="P760" s="180">
        <f>O760*H760</f>
        <v>0</v>
      </c>
      <c r="Q760" s="180">
        <v>8.0000000000000007E-5</v>
      </c>
      <c r="R760" s="180">
        <f>Q760*H760</f>
        <v>1.6000000000000001E-4</v>
      </c>
      <c r="S760" s="180">
        <v>0</v>
      </c>
      <c r="T760" s="181">
        <f>S760*H760</f>
        <v>0</v>
      </c>
      <c r="AR760" s="24" t="s">
        <v>256</v>
      </c>
      <c r="AT760" s="24" t="s">
        <v>161</v>
      </c>
      <c r="AU760" s="24" t="s">
        <v>89</v>
      </c>
      <c r="AY760" s="24" t="s">
        <v>159</v>
      </c>
      <c r="BE760" s="182">
        <f>IF(N760="základní",J760,0)</f>
        <v>0</v>
      </c>
      <c r="BF760" s="182">
        <f>IF(N760="snížená",J760,0)</f>
        <v>0</v>
      </c>
      <c r="BG760" s="182">
        <f>IF(N760="zákl. přenesená",J760,0)</f>
        <v>0</v>
      </c>
      <c r="BH760" s="182">
        <f>IF(N760="sníž. přenesená",J760,0)</f>
        <v>0</v>
      </c>
      <c r="BI760" s="182">
        <f>IF(N760="nulová",J760,0)</f>
        <v>0</v>
      </c>
      <c r="BJ760" s="24" t="s">
        <v>89</v>
      </c>
      <c r="BK760" s="182">
        <f>ROUND(I760*H760,2)</f>
        <v>0</v>
      </c>
      <c r="BL760" s="24" t="s">
        <v>256</v>
      </c>
      <c r="BM760" s="24" t="s">
        <v>1313</v>
      </c>
    </row>
    <row r="761" spans="2:65" s="1" customFormat="1" ht="121.5">
      <c r="B761" s="41"/>
      <c r="D761" s="183" t="s">
        <v>168</v>
      </c>
      <c r="F761" s="184" t="s">
        <v>1288</v>
      </c>
      <c r="I761" s="185"/>
      <c r="L761" s="41"/>
      <c r="M761" s="186"/>
      <c r="N761" s="42"/>
      <c r="O761" s="42"/>
      <c r="P761" s="42"/>
      <c r="Q761" s="42"/>
      <c r="R761" s="42"/>
      <c r="S761" s="42"/>
      <c r="T761" s="70"/>
      <c r="AT761" s="24" t="s">
        <v>168</v>
      </c>
      <c r="AU761" s="24" t="s">
        <v>89</v>
      </c>
    </row>
    <row r="762" spans="2:65" s="11" customFormat="1">
      <c r="B762" s="187"/>
      <c r="D762" s="183" t="s">
        <v>170</v>
      </c>
      <c r="E762" s="188" t="s">
        <v>5</v>
      </c>
      <c r="F762" s="189" t="s">
        <v>421</v>
      </c>
      <c r="H762" s="190">
        <v>2</v>
      </c>
      <c r="I762" s="191"/>
      <c r="L762" s="187"/>
      <c r="M762" s="192"/>
      <c r="N762" s="193"/>
      <c r="O762" s="193"/>
      <c r="P762" s="193"/>
      <c r="Q762" s="193"/>
      <c r="R762" s="193"/>
      <c r="S762" s="193"/>
      <c r="T762" s="194"/>
      <c r="AT762" s="188" t="s">
        <v>170</v>
      </c>
      <c r="AU762" s="188" t="s">
        <v>89</v>
      </c>
      <c r="AV762" s="11" t="s">
        <v>89</v>
      </c>
      <c r="AW762" s="11" t="s">
        <v>35</v>
      </c>
      <c r="AX762" s="11" t="s">
        <v>80</v>
      </c>
      <c r="AY762" s="188" t="s">
        <v>159</v>
      </c>
    </row>
    <row r="763" spans="2:65" s="1" customFormat="1" ht="25.5" customHeight="1">
      <c r="B763" s="170"/>
      <c r="C763" s="203" t="s">
        <v>1314</v>
      </c>
      <c r="D763" s="203" t="s">
        <v>252</v>
      </c>
      <c r="E763" s="204" t="s">
        <v>1315</v>
      </c>
      <c r="F763" s="205" t="s">
        <v>1316</v>
      </c>
      <c r="G763" s="206" t="s">
        <v>252</v>
      </c>
      <c r="H763" s="207">
        <v>6.4</v>
      </c>
      <c r="I763" s="208"/>
      <c r="J763" s="209">
        <f>ROUND(I763*H763,2)</f>
        <v>0</v>
      </c>
      <c r="K763" s="205" t="s">
        <v>5</v>
      </c>
      <c r="L763" s="210"/>
      <c r="M763" s="211" t="s">
        <v>5</v>
      </c>
      <c r="N763" s="212" t="s">
        <v>44</v>
      </c>
      <c r="O763" s="42"/>
      <c r="P763" s="180">
        <f>O763*H763</f>
        <v>0</v>
      </c>
      <c r="Q763" s="180">
        <v>0</v>
      </c>
      <c r="R763" s="180">
        <f>Q763*H763</f>
        <v>0</v>
      </c>
      <c r="S763" s="180">
        <v>0</v>
      </c>
      <c r="T763" s="181">
        <f>S763*H763</f>
        <v>0</v>
      </c>
      <c r="AR763" s="24" t="s">
        <v>367</v>
      </c>
      <c r="AT763" s="24" t="s">
        <v>252</v>
      </c>
      <c r="AU763" s="24" t="s">
        <v>89</v>
      </c>
      <c r="AY763" s="24" t="s">
        <v>159</v>
      </c>
      <c r="BE763" s="182">
        <f>IF(N763="základní",J763,0)</f>
        <v>0</v>
      </c>
      <c r="BF763" s="182">
        <f>IF(N763="snížená",J763,0)</f>
        <v>0</v>
      </c>
      <c r="BG763" s="182">
        <f>IF(N763="zákl. přenesená",J763,0)</f>
        <v>0</v>
      </c>
      <c r="BH763" s="182">
        <f>IF(N763="sníž. přenesená",J763,0)</f>
        <v>0</v>
      </c>
      <c r="BI763" s="182">
        <f>IF(N763="nulová",J763,0)</f>
        <v>0</v>
      </c>
      <c r="BJ763" s="24" t="s">
        <v>89</v>
      </c>
      <c r="BK763" s="182">
        <f>ROUND(I763*H763,2)</f>
        <v>0</v>
      </c>
      <c r="BL763" s="24" t="s">
        <v>256</v>
      </c>
      <c r="BM763" s="24" t="s">
        <v>1317</v>
      </c>
    </row>
    <row r="764" spans="2:65" s="11" customFormat="1">
      <c r="B764" s="187"/>
      <c r="D764" s="183" t="s">
        <v>170</v>
      </c>
      <c r="E764" s="188" t="s">
        <v>5</v>
      </c>
      <c r="F764" s="189" t="s">
        <v>1318</v>
      </c>
      <c r="H764" s="190">
        <v>3.2</v>
      </c>
      <c r="I764" s="191"/>
      <c r="L764" s="187"/>
      <c r="M764" s="192"/>
      <c r="N764" s="193"/>
      <c r="O764" s="193"/>
      <c r="P764" s="193"/>
      <c r="Q764" s="193"/>
      <c r="R764" s="193"/>
      <c r="S764" s="193"/>
      <c r="T764" s="194"/>
      <c r="AT764" s="188" t="s">
        <v>170</v>
      </c>
      <c r="AU764" s="188" t="s">
        <v>89</v>
      </c>
      <c r="AV764" s="11" t="s">
        <v>89</v>
      </c>
      <c r="AW764" s="11" t="s">
        <v>35</v>
      </c>
      <c r="AX764" s="11" t="s">
        <v>72</v>
      </c>
      <c r="AY764" s="188" t="s">
        <v>159</v>
      </c>
    </row>
    <row r="765" spans="2:65" s="11" customFormat="1">
      <c r="B765" s="187"/>
      <c r="D765" s="183" t="s">
        <v>170</v>
      </c>
      <c r="E765" s="188" t="s">
        <v>5</v>
      </c>
      <c r="F765" s="189" t="s">
        <v>1319</v>
      </c>
      <c r="H765" s="190">
        <v>3.2</v>
      </c>
      <c r="I765" s="191"/>
      <c r="L765" s="187"/>
      <c r="M765" s="192"/>
      <c r="N765" s="193"/>
      <c r="O765" s="193"/>
      <c r="P765" s="193"/>
      <c r="Q765" s="193"/>
      <c r="R765" s="193"/>
      <c r="S765" s="193"/>
      <c r="T765" s="194"/>
      <c r="AT765" s="188" t="s">
        <v>170</v>
      </c>
      <c r="AU765" s="188" t="s">
        <v>89</v>
      </c>
      <c r="AV765" s="11" t="s">
        <v>89</v>
      </c>
      <c r="AW765" s="11" t="s">
        <v>35</v>
      </c>
      <c r="AX765" s="11" t="s">
        <v>72</v>
      </c>
      <c r="AY765" s="188" t="s">
        <v>159</v>
      </c>
    </row>
    <row r="766" spans="2:65" s="12" customFormat="1">
      <c r="B766" s="195"/>
      <c r="D766" s="183" t="s">
        <v>170</v>
      </c>
      <c r="E766" s="196" t="s">
        <v>5</v>
      </c>
      <c r="F766" s="197" t="s">
        <v>173</v>
      </c>
      <c r="H766" s="198">
        <v>6.4</v>
      </c>
      <c r="I766" s="199"/>
      <c r="L766" s="195"/>
      <c r="M766" s="200"/>
      <c r="N766" s="201"/>
      <c r="O766" s="201"/>
      <c r="P766" s="201"/>
      <c r="Q766" s="201"/>
      <c r="R766" s="201"/>
      <c r="S766" s="201"/>
      <c r="T766" s="202"/>
      <c r="AT766" s="196" t="s">
        <v>170</v>
      </c>
      <c r="AU766" s="196" t="s">
        <v>89</v>
      </c>
      <c r="AV766" s="12" t="s">
        <v>166</v>
      </c>
      <c r="AW766" s="12" t="s">
        <v>35</v>
      </c>
      <c r="AX766" s="12" t="s">
        <v>80</v>
      </c>
      <c r="AY766" s="196" t="s">
        <v>159</v>
      </c>
    </row>
    <row r="767" spans="2:65" s="1" customFormat="1" ht="16.5" customHeight="1">
      <c r="B767" s="170"/>
      <c r="C767" s="171" t="s">
        <v>1320</v>
      </c>
      <c r="D767" s="171" t="s">
        <v>161</v>
      </c>
      <c r="E767" s="172" t="s">
        <v>1321</v>
      </c>
      <c r="F767" s="173" t="s">
        <v>1322</v>
      </c>
      <c r="G767" s="174" t="s">
        <v>247</v>
      </c>
      <c r="H767" s="175">
        <v>2</v>
      </c>
      <c r="I767" s="176"/>
      <c r="J767" s="177">
        <f>ROUND(I767*H767,2)</f>
        <v>0</v>
      </c>
      <c r="K767" s="173" t="s">
        <v>165</v>
      </c>
      <c r="L767" s="41"/>
      <c r="M767" s="178" t="s">
        <v>5</v>
      </c>
      <c r="N767" s="179" t="s">
        <v>44</v>
      </c>
      <c r="O767" s="42"/>
      <c r="P767" s="180">
        <f>O767*H767</f>
        <v>0</v>
      </c>
      <c r="Q767" s="180">
        <v>0</v>
      </c>
      <c r="R767" s="180">
        <f>Q767*H767</f>
        <v>0</v>
      </c>
      <c r="S767" s="180">
        <v>0</v>
      </c>
      <c r="T767" s="181">
        <f>S767*H767</f>
        <v>0</v>
      </c>
      <c r="AR767" s="24" t="s">
        <v>256</v>
      </c>
      <c r="AT767" s="24" t="s">
        <v>161</v>
      </c>
      <c r="AU767" s="24" t="s">
        <v>89</v>
      </c>
      <c r="AY767" s="24" t="s">
        <v>159</v>
      </c>
      <c r="BE767" s="182">
        <f>IF(N767="základní",J767,0)</f>
        <v>0</v>
      </c>
      <c r="BF767" s="182">
        <f>IF(N767="snížená",J767,0)</f>
        <v>0</v>
      </c>
      <c r="BG767" s="182">
        <f>IF(N767="zákl. přenesená",J767,0)</f>
        <v>0</v>
      </c>
      <c r="BH767" s="182">
        <f>IF(N767="sníž. přenesená",J767,0)</f>
        <v>0</v>
      </c>
      <c r="BI767" s="182">
        <f>IF(N767="nulová",J767,0)</f>
        <v>0</v>
      </c>
      <c r="BJ767" s="24" t="s">
        <v>89</v>
      </c>
      <c r="BK767" s="182">
        <f>ROUND(I767*H767,2)</f>
        <v>0</v>
      </c>
      <c r="BL767" s="24" t="s">
        <v>256</v>
      </c>
      <c r="BM767" s="24" t="s">
        <v>1323</v>
      </c>
    </row>
    <row r="768" spans="2:65" s="1" customFormat="1" ht="40.5">
      <c r="B768" s="41"/>
      <c r="D768" s="183" t="s">
        <v>168</v>
      </c>
      <c r="F768" s="184" t="s">
        <v>1324</v>
      </c>
      <c r="I768" s="185"/>
      <c r="L768" s="41"/>
      <c r="M768" s="186"/>
      <c r="N768" s="42"/>
      <c r="O768" s="42"/>
      <c r="P768" s="42"/>
      <c r="Q768" s="42"/>
      <c r="R768" s="42"/>
      <c r="S768" s="42"/>
      <c r="T768" s="70"/>
      <c r="AT768" s="24" t="s">
        <v>168</v>
      </c>
      <c r="AU768" s="24" t="s">
        <v>89</v>
      </c>
    </row>
    <row r="769" spans="2:65" s="11" customFormat="1">
      <c r="B769" s="187"/>
      <c r="D769" s="183" t="s">
        <v>170</v>
      </c>
      <c r="E769" s="188" t="s">
        <v>5</v>
      </c>
      <c r="F769" s="189" t="s">
        <v>1325</v>
      </c>
      <c r="H769" s="190">
        <v>1</v>
      </c>
      <c r="I769" s="191"/>
      <c r="L769" s="187"/>
      <c r="M769" s="192"/>
      <c r="N769" s="193"/>
      <c r="O769" s="193"/>
      <c r="P769" s="193"/>
      <c r="Q769" s="193"/>
      <c r="R769" s="193"/>
      <c r="S769" s="193"/>
      <c r="T769" s="194"/>
      <c r="AT769" s="188" t="s">
        <v>170</v>
      </c>
      <c r="AU769" s="188" t="s">
        <v>89</v>
      </c>
      <c r="AV769" s="11" t="s">
        <v>89</v>
      </c>
      <c r="AW769" s="11" t="s">
        <v>35</v>
      </c>
      <c r="AX769" s="11" t="s">
        <v>72</v>
      </c>
      <c r="AY769" s="188" t="s">
        <v>159</v>
      </c>
    </row>
    <row r="770" spans="2:65" s="11" customFormat="1">
      <c r="B770" s="187"/>
      <c r="D770" s="183" t="s">
        <v>170</v>
      </c>
      <c r="E770" s="188" t="s">
        <v>5</v>
      </c>
      <c r="F770" s="189" t="s">
        <v>1326</v>
      </c>
      <c r="H770" s="190">
        <v>1</v>
      </c>
      <c r="I770" s="191"/>
      <c r="L770" s="187"/>
      <c r="M770" s="192"/>
      <c r="N770" s="193"/>
      <c r="O770" s="193"/>
      <c r="P770" s="193"/>
      <c r="Q770" s="193"/>
      <c r="R770" s="193"/>
      <c r="S770" s="193"/>
      <c r="T770" s="194"/>
      <c r="AT770" s="188" t="s">
        <v>170</v>
      </c>
      <c r="AU770" s="188" t="s">
        <v>89</v>
      </c>
      <c r="AV770" s="11" t="s">
        <v>89</v>
      </c>
      <c r="AW770" s="11" t="s">
        <v>35</v>
      </c>
      <c r="AX770" s="11" t="s">
        <v>72</v>
      </c>
      <c r="AY770" s="188" t="s">
        <v>159</v>
      </c>
    </row>
    <row r="771" spans="2:65" s="12" customFormat="1">
      <c r="B771" s="195"/>
      <c r="D771" s="183" t="s">
        <v>170</v>
      </c>
      <c r="E771" s="196" t="s">
        <v>5</v>
      </c>
      <c r="F771" s="197" t="s">
        <v>173</v>
      </c>
      <c r="H771" s="198">
        <v>2</v>
      </c>
      <c r="I771" s="199"/>
      <c r="L771" s="195"/>
      <c r="M771" s="200"/>
      <c r="N771" s="201"/>
      <c r="O771" s="201"/>
      <c r="P771" s="201"/>
      <c r="Q771" s="201"/>
      <c r="R771" s="201"/>
      <c r="S771" s="201"/>
      <c r="T771" s="202"/>
      <c r="AT771" s="196" t="s">
        <v>170</v>
      </c>
      <c r="AU771" s="196" t="s">
        <v>89</v>
      </c>
      <c r="AV771" s="12" t="s">
        <v>166</v>
      </c>
      <c r="AW771" s="12" t="s">
        <v>35</v>
      </c>
      <c r="AX771" s="12" t="s">
        <v>80</v>
      </c>
      <c r="AY771" s="196" t="s">
        <v>159</v>
      </c>
    </row>
    <row r="772" spans="2:65" s="1" customFormat="1" ht="16.5" customHeight="1">
      <c r="B772" s="170"/>
      <c r="C772" s="203" t="s">
        <v>1327</v>
      </c>
      <c r="D772" s="203" t="s">
        <v>252</v>
      </c>
      <c r="E772" s="204" t="s">
        <v>1328</v>
      </c>
      <c r="F772" s="205" t="s">
        <v>1329</v>
      </c>
      <c r="G772" s="206" t="s">
        <v>926</v>
      </c>
      <c r="H772" s="207">
        <v>2</v>
      </c>
      <c r="I772" s="208"/>
      <c r="J772" s="209">
        <f>ROUND(I772*H772,2)</f>
        <v>0</v>
      </c>
      <c r="K772" s="205" t="s">
        <v>5</v>
      </c>
      <c r="L772" s="210"/>
      <c r="M772" s="211" t="s">
        <v>5</v>
      </c>
      <c r="N772" s="212" t="s">
        <v>44</v>
      </c>
      <c r="O772" s="42"/>
      <c r="P772" s="180">
        <f>O772*H772</f>
        <v>0</v>
      </c>
      <c r="Q772" s="180">
        <v>0</v>
      </c>
      <c r="R772" s="180">
        <f>Q772*H772</f>
        <v>0</v>
      </c>
      <c r="S772" s="180">
        <v>0</v>
      </c>
      <c r="T772" s="181">
        <f>S772*H772</f>
        <v>0</v>
      </c>
      <c r="AR772" s="24" t="s">
        <v>367</v>
      </c>
      <c r="AT772" s="24" t="s">
        <v>252</v>
      </c>
      <c r="AU772" s="24" t="s">
        <v>89</v>
      </c>
      <c r="AY772" s="24" t="s">
        <v>159</v>
      </c>
      <c r="BE772" s="182">
        <f>IF(N772="základní",J772,0)</f>
        <v>0</v>
      </c>
      <c r="BF772" s="182">
        <f>IF(N772="snížená",J772,0)</f>
        <v>0</v>
      </c>
      <c r="BG772" s="182">
        <f>IF(N772="zákl. přenesená",J772,0)</f>
        <v>0</v>
      </c>
      <c r="BH772" s="182">
        <f>IF(N772="sníž. přenesená",J772,0)</f>
        <v>0</v>
      </c>
      <c r="BI772" s="182">
        <f>IF(N772="nulová",J772,0)</f>
        <v>0</v>
      </c>
      <c r="BJ772" s="24" t="s">
        <v>89</v>
      </c>
      <c r="BK772" s="182">
        <f>ROUND(I772*H772,2)</f>
        <v>0</v>
      </c>
      <c r="BL772" s="24" t="s">
        <v>256</v>
      </c>
      <c r="BM772" s="24" t="s">
        <v>1330</v>
      </c>
    </row>
    <row r="773" spans="2:65" s="1" customFormat="1" ht="25.5" customHeight="1">
      <c r="B773" s="170"/>
      <c r="C773" s="171" t="s">
        <v>1331</v>
      </c>
      <c r="D773" s="171" t="s">
        <v>161</v>
      </c>
      <c r="E773" s="172" t="s">
        <v>1332</v>
      </c>
      <c r="F773" s="173" t="s">
        <v>1333</v>
      </c>
      <c r="G773" s="174" t="s">
        <v>252</v>
      </c>
      <c r="H773" s="175">
        <v>19.100000000000001</v>
      </c>
      <c r="I773" s="176"/>
      <c r="J773" s="177">
        <f>ROUND(I773*H773,2)</f>
        <v>0</v>
      </c>
      <c r="K773" s="173" t="s">
        <v>5</v>
      </c>
      <c r="L773" s="41"/>
      <c r="M773" s="178" t="s">
        <v>5</v>
      </c>
      <c r="N773" s="179" t="s">
        <v>44</v>
      </c>
      <c r="O773" s="42"/>
      <c r="P773" s="180">
        <f>O773*H773</f>
        <v>0</v>
      </c>
      <c r="Q773" s="180">
        <v>0</v>
      </c>
      <c r="R773" s="180">
        <f>Q773*H773</f>
        <v>0</v>
      </c>
      <c r="S773" s="180">
        <v>0</v>
      </c>
      <c r="T773" s="181">
        <f>S773*H773</f>
        <v>0</v>
      </c>
      <c r="AR773" s="24" t="s">
        <v>256</v>
      </c>
      <c r="AT773" s="24" t="s">
        <v>161</v>
      </c>
      <c r="AU773" s="24" t="s">
        <v>89</v>
      </c>
      <c r="AY773" s="24" t="s">
        <v>159</v>
      </c>
      <c r="BE773" s="182">
        <f>IF(N773="základní",J773,0)</f>
        <v>0</v>
      </c>
      <c r="BF773" s="182">
        <f>IF(N773="snížená",J773,0)</f>
        <v>0</v>
      </c>
      <c r="BG773" s="182">
        <f>IF(N773="zákl. přenesená",J773,0)</f>
        <v>0</v>
      </c>
      <c r="BH773" s="182">
        <f>IF(N773="sníž. přenesená",J773,0)</f>
        <v>0</v>
      </c>
      <c r="BI773" s="182">
        <f>IF(N773="nulová",J773,0)</f>
        <v>0</v>
      </c>
      <c r="BJ773" s="24" t="s">
        <v>89</v>
      </c>
      <c r="BK773" s="182">
        <f>ROUND(I773*H773,2)</f>
        <v>0</v>
      </c>
      <c r="BL773" s="24" t="s">
        <v>256</v>
      </c>
      <c r="BM773" s="24" t="s">
        <v>1334</v>
      </c>
    </row>
    <row r="774" spans="2:65" s="11" customFormat="1">
      <c r="B774" s="187"/>
      <c r="D774" s="183" t="s">
        <v>170</v>
      </c>
      <c r="E774" s="188" t="s">
        <v>5</v>
      </c>
      <c r="F774" s="189" t="s">
        <v>1335</v>
      </c>
      <c r="H774" s="190">
        <v>2.5499999999999998</v>
      </c>
      <c r="I774" s="191"/>
      <c r="L774" s="187"/>
      <c r="M774" s="192"/>
      <c r="N774" s="193"/>
      <c r="O774" s="193"/>
      <c r="P774" s="193"/>
      <c r="Q774" s="193"/>
      <c r="R774" s="193"/>
      <c r="S774" s="193"/>
      <c r="T774" s="194"/>
      <c r="AT774" s="188" t="s">
        <v>170</v>
      </c>
      <c r="AU774" s="188" t="s">
        <v>89</v>
      </c>
      <c r="AV774" s="11" t="s">
        <v>89</v>
      </c>
      <c r="AW774" s="11" t="s">
        <v>35</v>
      </c>
      <c r="AX774" s="11" t="s">
        <v>72</v>
      </c>
      <c r="AY774" s="188" t="s">
        <v>159</v>
      </c>
    </row>
    <row r="775" spans="2:65" s="11" customFormat="1">
      <c r="B775" s="187"/>
      <c r="D775" s="183" t="s">
        <v>170</v>
      </c>
      <c r="E775" s="188" t="s">
        <v>5</v>
      </c>
      <c r="F775" s="189" t="s">
        <v>1336</v>
      </c>
      <c r="H775" s="190">
        <v>16.55</v>
      </c>
      <c r="I775" s="191"/>
      <c r="L775" s="187"/>
      <c r="M775" s="192"/>
      <c r="N775" s="193"/>
      <c r="O775" s="193"/>
      <c r="P775" s="193"/>
      <c r="Q775" s="193"/>
      <c r="R775" s="193"/>
      <c r="S775" s="193"/>
      <c r="T775" s="194"/>
      <c r="AT775" s="188" t="s">
        <v>170</v>
      </c>
      <c r="AU775" s="188" t="s">
        <v>89</v>
      </c>
      <c r="AV775" s="11" t="s">
        <v>89</v>
      </c>
      <c r="AW775" s="11" t="s">
        <v>35</v>
      </c>
      <c r="AX775" s="11" t="s">
        <v>72</v>
      </c>
      <c r="AY775" s="188" t="s">
        <v>159</v>
      </c>
    </row>
    <row r="776" spans="2:65" s="12" customFormat="1">
      <c r="B776" s="195"/>
      <c r="D776" s="183" t="s">
        <v>170</v>
      </c>
      <c r="E776" s="196" t="s">
        <v>5</v>
      </c>
      <c r="F776" s="197" t="s">
        <v>173</v>
      </c>
      <c r="H776" s="198">
        <v>19.100000000000001</v>
      </c>
      <c r="I776" s="199"/>
      <c r="L776" s="195"/>
      <c r="M776" s="200"/>
      <c r="N776" s="201"/>
      <c r="O776" s="201"/>
      <c r="P776" s="201"/>
      <c r="Q776" s="201"/>
      <c r="R776" s="201"/>
      <c r="S776" s="201"/>
      <c r="T776" s="202"/>
      <c r="AT776" s="196" t="s">
        <v>170</v>
      </c>
      <c r="AU776" s="196" t="s">
        <v>89</v>
      </c>
      <c r="AV776" s="12" t="s">
        <v>166</v>
      </c>
      <c r="AW776" s="12" t="s">
        <v>35</v>
      </c>
      <c r="AX776" s="12" t="s">
        <v>80</v>
      </c>
      <c r="AY776" s="196" t="s">
        <v>159</v>
      </c>
    </row>
    <row r="777" spans="2:65" s="1" customFormat="1" ht="38.25" customHeight="1">
      <c r="B777" s="170"/>
      <c r="C777" s="171" t="s">
        <v>1337</v>
      </c>
      <c r="D777" s="171" t="s">
        <v>161</v>
      </c>
      <c r="E777" s="172" t="s">
        <v>1338</v>
      </c>
      <c r="F777" s="173" t="s">
        <v>1339</v>
      </c>
      <c r="G777" s="174" t="s">
        <v>634</v>
      </c>
      <c r="H777" s="228"/>
      <c r="I777" s="176"/>
      <c r="J777" s="177">
        <f>ROUND(I777*H777,2)</f>
        <v>0</v>
      </c>
      <c r="K777" s="173" t="s">
        <v>165</v>
      </c>
      <c r="L777" s="41"/>
      <c r="M777" s="178" t="s">
        <v>5</v>
      </c>
      <c r="N777" s="179" t="s">
        <v>44</v>
      </c>
      <c r="O777" s="42"/>
      <c r="P777" s="180">
        <f>O777*H777</f>
        <v>0</v>
      </c>
      <c r="Q777" s="180">
        <v>0</v>
      </c>
      <c r="R777" s="180">
        <f>Q777*H777</f>
        <v>0</v>
      </c>
      <c r="S777" s="180">
        <v>0</v>
      </c>
      <c r="T777" s="181">
        <f>S777*H777</f>
        <v>0</v>
      </c>
      <c r="AR777" s="24" t="s">
        <v>256</v>
      </c>
      <c r="AT777" s="24" t="s">
        <v>161</v>
      </c>
      <c r="AU777" s="24" t="s">
        <v>89</v>
      </c>
      <c r="AY777" s="24" t="s">
        <v>159</v>
      </c>
      <c r="BE777" s="182">
        <f>IF(N777="základní",J777,0)</f>
        <v>0</v>
      </c>
      <c r="BF777" s="182">
        <f>IF(N777="snížená",J777,0)</f>
        <v>0</v>
      </c>
      <c r="BG777" s="182">
        <f>IF(N777="zákl. přenesená",J777,0)</f>
        <v>0</v>
      </c>
      <c r="BH777" s="182">
        <f>IF(N777="sníž. přenesená",J777,0)</f>
        <v>0</v>
      </c>
      <c r="BI777" s="182">
        <f>IF(N777="nulová",J777,0)</f>
        <v>0</v>
      </c>
      <c r="BJ777" s="24" t="s">
        <v>89</v>
      </c>
      <c r="BK777" s="182">
        <f>ROUND(I777*H777,2)</f>
        <v>0</v>
      </c>
      <c r="BL777" s="24" t="s">
        <v>256</v>
      </c>
      <c r="BM777" s="24" t="s">
        <v>1340</v>
      </c>
    </row>
    <row r="778" spans="2:65" s="1" customFormat="1" ht="121.5">
      <c r="B778" s="41"/>
      <c r="D778" s="183" t="s">
        <v>168</v>
      </c>
      <c r="F778" s="184" t="s">
        <v>1341</v>
      </c>
      <c r="I778" s="185"/>
      <c r="L778" s="41"/>
      <c r="M778" s="186"/>
      <c r="N778" s="42"/>
      <c r="O778" s="42"/>
      <c r="P778" s="42"/>
      <c r="Q778" s="42"/>
      <c r="R778" s="42"/>
      <c r="S778" s="42"/>
      <c r="T778" s="70"/>
      <c r="AT778" s="24" t="s">
        <v>168</v>
      </c>
      <c r="AU778" s="24" t="s">
        <v>89</v>
      </c>
    </row>
    <row r="779" spans="2:65" s="1" customFormat="1" ht="16.5" customHeight="1">
      <c r="B779" s="170"/>
      <c r="C779" s="171" t="s">
        <v>1342</v>
      </c>
      <c r="D779" s="171" t="s">
        <v>161</v>
      </c>
      <c r="E779" s="172" t="s">
        <v>1343</v>
      </c>
      <c r="F779" s="173" t="s">
        <v>1344</v>
      </c>
      <c r="G779" s="174" t="s">
        <v>926</v>
      </c>
      <c r="H779" s="175">
        <v>10</v>
      </c>
      <c r="I779" s="176"/>
      <c r="J779" s="177">
        <f>ROUND(I779*H779,2)</f>
        <v>0</v>
      </c>
      <c r="K779" s="173" t="s">
        <v>5</v>
      </c>
      <c r="L779" s="41"/>
      <c r="M779" s="178" t="s">
        <v>5</v>
      </c>
      <c r="N779" s="179" t="s">
        <v>44</v>
      </c>
      <c r="O779" s="42"/>
      <c r="P779" s="180">
        <f>O779*H779</f>
        <v>0</v>
      </c>
      <c r="Q779" s="180">
        <v>0</v>
      </c>
      <c r="R779" s="180">
        <f>Q779*H779</f>
        <v>0</v>
      </c>
      <c r="S779" s="180">
        <v>0</v>
      </c>
      <c r="T779" s="181">
        <f>S779*H779</f>
        <v>0</v>
      </c>
      <c r="AR779" s="24" t="s">
        <v>256</v>
      </c>
      <c r="AT779" s="24" t="s">
        <v>161</v>
      </c>
      <c r="AU779" s="24" t="s">
        <v>89</v>
      </c>
      <c r="AY779" s="24" t="s">
        <v>159</v>
      </c>
      <c r="BE779" s="182">
        <f>IF(N779="základní",J779,0)</f>
        <v>0</v>
      </c>
      <c r="BF779" s="182">
        <f>IF(N779="snížená",J779,0)</f>
        <v>0</v>
      </c>
      <c r="BG779" s="182">
        <f>IF(N779="zákl. přenesená",J779,0)</f>
        <v>0</v>
      </c>
      <c r="BH779" s="182">
        <f>IF(N779="sníž. přenesená",J779,0)</f>
        <v>0</v>
      </c>
      <c r="BI779" s="182">
        <f>IF(N779="nulová",J779,0)</f>
        <v>0</v>
      </c>
      <c r="BJ779" s="24" t="s">
        <v>89</v>
      </c>
      <c r="BK779" s="182">
        <f>ROUND(I779*H779,2)</f>
        <v>0</v>
      </c>
      <c r="BL779" s="24" t="s">
        <v>256</v>
      </c>
      <c r="BM779" s="24" t="s">
        <v>1345</v>
      </c>
    </row>
    <row r="780" spans="2:65" s="11" customFormat="1">
      <c r="B780" s="187"/>
      <c r="D780" s="183" t="s">
        <v>170</v>
      </c>
      <c r="E780" s="188" t="s">
        <v>5</v>
      </c>
      <c r="F780" s="189" t="s">
        <v>1346</v>
      </c>
      <c r="H780" s="190">
        <v>1</v>
      </c>
      <c r="I780" s="191"/>
      <c r="L780" s="187"/>
      <c r="M780" s="192"/>
      <c r="N780" s="193"/>
      <c r="O780" s="193"/>
      <c r="P780" s="193"/>
      <c r="Q780" s="193"/>
      <c r="R780" s="193"/>
      <c r="S780" s="193"/>
      <c r="T780" s="194"/>
      <c r="AT780" s="188" t="s">
        <v>170</v>
      </c>
      <c r="AU780" s="188" t="s">
        <v>89</v>
      </c>
      <c r="AV780" s="11" t="s">
        <v>89</v>
      </c>
      <c r="AW780" s="11" t="s">
        <v>35</v>
      </c>
      <c r="AX780" s="11" t="s">
        <v>72</v>
      </c>
      <c r="AY780" s="188" t="s">
        <v>159</v>
      </c>
    </row>
    <row r="781" spans="2:65" s="11" customFormat="1">
      <c r="B781" s="187"/>
      <c r="D781" s="183" t="s">
        <v>170</v>
      </c>
      <c r="E781" s="188" t="s">
        <v>5</v>
      </c>
      <c r="F781" s="189" t="s">
        <v>1347</v>
      </c>
      <c r="H781" s="190">
        <v>9</v>
      </c>
      <c r="I781" s="191"/>
      <c r="L781" s="187"/>
      <c r="M781" s="192"/>
      <c r="N781" s="193"/>
      <c r="O781" s="193"/>
      <c r="P781" s="193"/>
      <c r="Q781" s="193"/>
      <c r="R781" s="193"/>
      <c r="S781" s="193"/>
      <c r="T781" s="194"/>
      <c r="AT781" s="188" t="s">
        <v>170</v>
      </c>
      <c r="AU781" s="188" t="s">
        <v>89</v>
      </c>
      <c r="AV781" s="11" t="s">
        <v>89</v>
      </c>
      <c r="AW781" s="11" t="s">
        <v>35</v>
      </c>
      <c r="AX781" s="11" t="s">
        <v>72</v>
      </c>
      <c r="AY781" s="188" t="s">
        <v>159</v>
      </c>
    </row>
    <row r="782" spans="2:65" s="12" customFormat="1">
      <c r="B782" s="195"/>
      <c r="D782" s="183" t="s">
        <v>170</v>
      </c>
      <c r="E782" s="196" t="s">
        <v>5</v>
      </c>
      <c r="F782" s="197" t="s">
        <v>173</v>
      </c>
      <c r="H782" s="198">
        <v>10</v>
      </c>
      <c r="I782" s="199"/>
      <c r="L782" s="195"/>
      <c r="M782" s="200"/>
      <c r="N782" s="201"/>
      <c r="O782" s="201"/>
      <c r="P782" s="201"/>
      <c r="Q782" s="201"/>
      <c r="R782" s="201"/>
      <c r="S782" s="201"/>
      <c r="T782" s="202"/>
      <c r="AT782" s="196" t="s">
        <v>170</v>
      </c>
      <c r="AU782" s="196" t="s">
        <v>89</v>
      </c>
      <c r="AV782" s="12" t="s">
        <v>166</v>
      </c>
      <c r="AW782" s="12" t="s">
        <v>35</v>
      </c>
      <c r="AX782" s="12" t="s">
        <v>80</v>
      </c>
      <c r="AY782" s="196" t="s">
        <v>159</v>
      </c>
    </row>
    <row r="783" spans="2:65" s="10" customFormat="1" ht="29.85" customHeight="1">
      <c r="B783" s="157"/>
      <c r="D783" s="158" t="s">
        <v>71</v>
      </c>
      <c r="E783" s="168" t="s">
        <v>1348</v>
      </c>
      <c r="F783" s="168" t="s">
        <v>1349</v>
      </c>
      <c r="I783" s="160"/>
      <c r="J783" s="169">
        <f>BK783</f>
        <v>0</v>
      </c>
      <c r="L783" s="157"/>
      <c r="M783" s="162"/>
      <c r="N783" s="163"/>
      <c r="O783" s="163"/>
      <c r="P783" s="164">
        <f>SUM(P784:P800)</f>
        <v>0</v>
      </c>
      <c r="Q783" s="163"/>
      <c r="R783" s="164">
        <f>SUM(R784:R800)</f>
        <v>1.4795000000000001E-2</v>
      </c>
      <c r="S783" s="163"/>
      <c r="T783" s="165">
        <f>SUM(T784:T800)</f>
        <v>0</v>
      </c>
      <c r="AR783" s="158" t="s">
        <v>89</v>
      </c>
      <c r="AT783" s="166" t="s">
        <v>71</v>
      </c>
      <c r="AU783" s="166" t="s">
        <v>80</v>
      </c>
      <c r="AY783" s="158" t="s">
        <v>159</v>
      </c>
      <c r="BK783" s="167">
        <f>SUM(BK784:BK800)</f>
        <v>0</v>
      </c>
    </row>
    <row r="784" spans="2:65" s="1" customFormat="1" ht="25.5" customHeight="1">
      <c r="B784" s="170"/>
      <c r="C784" s="171" t="s">
        <v>1350</v>
      </c>
      <c r="D784" s="171" t="s">
        <v>161</v>
      </c>
      <c r="E784" s="172" t="s">
        <v>1351</v>
      </c>
      <c r="F784" s="173" t="s">
        <v>1352</v>
      </c>
      <c r="G784" s="174" t="s">
        <v>425</v>
      </c>
      <c r="H784" s="175">
        <v>11</v>
      </c>
      <c r="I784" s="176"/>
      <c r="J784" s="177">
        <f>ROUND(I784*H784,2)</f>
        <v>0</v>
      </c>
      <c r="K784" s="173" t="s">
        <v>165</v>
      </c>
      <c r="L784" s="41"/>
      <c r="M784" s="178" t="s">
        <v>5</v>
      </c>
      <c r="N784" s="179" t="s">
        <v>44</v>
      </c>
      <c r="O784" s="42"/>
      <c r="P784" s="180">
        <f>O784*H784</f>
        <v>0</v>
      </c>
      <c r="Q784" s="180">
        <v>0</v>
      </c>
      <c r="R784" s="180">
        <f>Q784*H784</f>
        <v>0</v>
      </c>
      <c r="S784" s="180">
        <v>0</v>
      </c>
      <c r="T784" s="181">
        <f>S784*H784</f>
        <v>0</v>
      </c>
      <c r="AR784" s="24" t="s">
        <v>256</v>
      </c>
      <c r="AT784" s="24" t="s">
        <v>161</v>
      </c>
      <c r="AU784" s="24" t="s">
        <v>89</v>
      </c>
      <c r="AY784" s="24" t="s">
        <v>159</v>
      </c>
      <c r="BE784" s="182">
        <f>IF(N784="základní",J784,0)</f>
        <v>0</v>
      </c>
      <c r="BF784" s="182">
        <f>IF(N784="snížená",J784,0)</f>
        <v>0</v>
      </c>
      <c r="BG784" s="182">
        <f>IF(N784="zákl. přenesená",J784,0)</f>
        <v>0</v>
      </c>
      <c r="BH784" s="182">
        <f>IF(N784="sníž. přenesená",J784,0)</f>
        <v>0</v>
      </c>
      <c r="BI784" s="182">
        <f>IF(N784="nulová",J784,0)</f>
        <v>0</v>
      </c>
      <c r="BJ784" s="24" t="s">
        <v>89</v>
      </c>
      <c r="BK784" s="182">
        <f>ROUND(I784*H784,2)</f>
        <v>0</v>
      </c>
      <c r="BL784" s="24" t="s">
        <v>256</v>
      </c>
      <c r="BM784" s="24" t="s">
        <v>1353</v>
      </c>
    </row>
    <row r="785" spans="2:65" s="1" customFormat="1" ht="108">
      <c r="B785" s="41"/>
      <c r="D785" s="183" t="s">
        <v>168</v>
      </c>
      <c r="F785" s="184" t="s">
        <v>1354</v>
      </c>
      <c r="I785" s="185"/>
      <c r="L785" s="41"/>
      <c r="M785" s="186"/>
      <c r="N785" s="42"/>
      <c r="O785" s="42"/>
      <c r="P785" s="42"/>
      <c r="Q785" s="42"/>
      <c r="R785" s="42"/>
      <c r="S785" s="42"/>
      <c r="T785" s="70"/>
      <c r="AT785" s="24" t="s">
        <v>168</v>
      </c>
      <c r="AU785" s="24" t="s">
        <v>89</v>
      </c>
    </row>
    <row r="786" spans="2:65" s="11" customFormat="1">
      <c r="B786" s="187"/>
      <c r="D786" s="183" t="s">
        <v>170</v>
      </c>
      <c r="E786" s="188" t="s">
        <v>5</v>
      </c>
      <c r="F786" s="189" t="s">
        <v>1355</v>
      </c>
      <c r="H786" s="190">
        <v>7</v>
      </c>
      <c r="I786" s="191"/>
      <c r="L786" s="187"/>
      <c r="M786" s="192"/>
      <c r="N786" s="193"/>
      <c r="O786" s="193"/>
      <c r="P786" s="193"/>
      <c r="Q786" s="193"/>
      <c r="R786" s="193"/>
      <c r="S786" s="193"/>
      <c r="T786" s="194"/>
      <c r="AT786" s="188" t="s">
        <v>170</v>
      </c>
      <c r="AU786" s="188" t="s">
        <v>89</v>
      </c>
      <c r="AV786" s="11" t="s">
        <v>89</v>
      </c>
      <c r="AW786" s="11" t="s">
        <v>35</v>
      </c>
      <c r="AX786" s="11" t="s">
        <v>72</v>
      </c>
      <c r="AY786" s="188" t="s">
        <v>159</v>
      </c>
    </row>
    <row r="787" spans="2:65" s="11" customFormat="1">
      <c r="B787" s="187"/>
      <c r="D787" s="183" t="s">
        <v>170</v>
      </c>
      <c r="E787" s="188" t="s">
        <v>5</v>
      </c>
      <c r="F787" s="189" t="s">
        <v>1356</v>
      </c>
      <c r="H787" s="190">
        <v>4</v>
      </c>
      <c r="I787" s="191"/>
      <c r="L787" s="187"/>
      <c r="M787" s="192"/>
      <c r="N787" s="193"/>
      <c r="O787" s="193"/>
      <c r="P787" s="193"/>
      <c r="Q787" s="193"/>
      <c r="R787" s="193"/>
      <c r="S787" s="193"/>
      <c r="T787" s="194"/>
      <c r="AT787" s="188" t="s">
        <v>170</v>
      </c>
      <c r="AU787" s="188" t="s">
        <v>89</v>
      </c>
      <c r="AV787" s="11" t="s">
        <v>89</v>
      </c>
      <c r="AW787" s="11" t="s">
        <v>35</v>
      </c>
      <c r="AX787" s="11" t="s">
        <v>72</v>
      </c>
      <c r="AY787" s="188" t="s">
        <v>159</v>
      </c>
    </row>
    <row r="788" spans="2:65" s="12" customFormat="1">
      <c r="B788" s="195"/>
      <c r="D788" s="183" t="s">
        <v>170</v>
      </c>
      <c r="E788" s="196" t="s">
        <v>5</v>
      </c>
      <c r="F788" s="197" t="s">
        <v>173</v>
      </c>
      <c r="H788" s="198">
        <v>11</v>
      </c>
      <c r="I788" s="199"/>
      <c r="L788" s="195"/>
      <c r="M788" s="200"/>
      <c r="N788" s="201"/>
      <c r="O788" s="201"/>
      <c r="P788" s="201"/>
      <c r="Q788" s="201"/>
      <c r="R788" s="201"/>
      <c r="S788" s="201"/>
      <c r="T788" s="202"/>
      <c r="AT788" s="196" t="s">
        <v>170</v>
      </c>
      <c r="AU788" s="196" t="s">
        <v>89</v>
      </c>
      <c r="AV788" s="12" t="s">
        <v>166</v>
      </c>
      <c r="AW788" s="12" t="s">
        <v>35</v>
      </c>
      <c r="AX788" s="12" t="s">
        <v>80</v>
      </c>
      <c r="AY788" s="196" t="s">
        <v>159</v>
      </c>
    </row>
    <row r="789" spans="2:65" s="1" customFormat="1" ht="16.5" customHeight="1">
      <c r="B789" s="170"/>
      <c r="C789" s="203" t="s">
        <v>1357</v>
      </c>
      <c r="D789" s="203" t="s">
        <v>252</v>
      </c>
      <c r="E789" s="204" t="s">
        <v>1358</v>
      </c>
      <c r="F789" s="205" t="s">
        <v>1359</v>
      </c>
      <c r="G789" s="206" t="s">
        <v>252</v>
      </c>
      <c r="H789" s="207">
        <v>11</v>
      </c>
      <c r="I789" s="208"/>
      <c r="J789" s="209">
        <f>ROUND(I789*H789,2)</f>
        <v>0</v>
      </c>
      <c r="K789" s="205" t="s">
        <v>5</v>
      </c>
      <c r="L789" s="210"/>
      <c r="M789" s="211" t="s">
        <v>5</v>
      </c>
      <c r="N789" s="212" t="s">
        <v>44</v>
      </c>
      <c r="O789" s="42"/>
      <c r="P789" s="180">
        <f>O789*H789</f>
        <v>0</v>
      </c>
      <c r="Q789" s="180">
        <v>0</v>
      </c>
      <c r="R789" s="180">
        <f>Q789*H789</f>
        <v>0</v>
      </c>
      <c r="S789" s="180">
        <v>0</v>
      </c>
      <c r="T789" s="181">
        <f>S789*H789</f>
        <v>0</v>
      </c>
      <c r="AR789" s="24" t="s">
        <v>367</v>
      </c>
      <c r="AT789" s="24" t="s">
        <v>252</v>
      </c>
      <c r="AU789" s="24" t="s">
        <v>89</v>
      </c>
      <c r="AY789" s="24" t="s">
        <v>159</v>
      </c>
      <c r="BE789" s="182">
        <f>IF(N789="základní",J789,0)</f>
        <v>0</v>
      </c>
      <c r="BF789" s="182">
        <f>IF(N789="snížená",J789,0)</f>
        <v>0</v>
      </c>
      <c r="BG789" s="182">
        <f>IF(N789="zákl. přenesená",J789,0)</f>
        <v>0</v>
      </c>
      <c r="BH789" s="182">
        <f>IF(N789="sníž. přenesená",J789,0)</f>
        <v>0</v>
      </c>
      <c r="BI789" s="182">
        <f>IF(N789="nulová",J789,0)</f>
        <v>0</v>
      </c>
      <c r="BJ789" s="24" t="s">
        <v>89</v>
      </c>
      <c r="BK789" s="182">
        <f>ROUND(I789*H789,2)</f>
        <v>0</v>
      </c>
      <c r="BL789" s="24" t="s">
        <v>256</v>
      </c>
      <c r="BM789" s="24" t="s">
        <v>1360</v>
      </c>
    </row>
    <row r="790" spans="2:65" s="1" customFormat="1" ht="25.5" customHeight="1">
      <c r="B790" s="170"/>
      <c r="C790" s="171" t="s">
        <v>1361</v>
      </c>
      <c r="D790" s="171" t="s">
        <v>161</v>
      </c>
      <c r="E790" s="172" t="s">
        <v>1362</v>
      </c>
      <c r="F790" s="173" t="s">
        <v>1363</v>
      </c>
      <c r="G790" s="174" t="s">
        <v>425</v>
      </c>
      <c r="H790" s="175">
        <v>12</v>
      </c>
      <c r="I790" s="176"/>
      <c r="J790" s="177">
        <f>ROUND(I790*H790,2)</f>
        <v>0</v>
      </c>
      <c r="K790" s="173" t="s">
        <v>165</v>
      </c>
      <c r="L790" s="41"/>
      <c r="M790" s="178" t="s">
        <v>5</v>
      </c>
      <c r="N790" s="179" t="s">
        <v>44</v>
      </c>
      <c r="O790" s="42"/>
      <c r="P790" s="180">
        <f>O790*H790</f>
        <v>0</v>
      </c>
      <c r="Q790" s="180">
        <v>1.1E-4</v>
      </c>
      <c r="R790" s="180">
        <f>Q790*H790</f>
        <v>1.32E-3</v>
      </c>
      <c r="S790" s="180">
        <v>0</v>
      </c>
      <c r="T790" s="181">
        <f>S790*H790</f>
        <v>0</v>
      </c>
      <c r="AR790" s="24" t="s">
        <v>256</v>
      </c>
      <c r="AT790" s="24" t="s">
        <v>161</v>
      </c>
      <c r="AU790" s="24" t="s">
        <v>89</v>
      </c>
      <c r="AY790" s="24" t="s">
        <v>159</v>
      </c>
      <c r="BE790" s="182">
        <f>IF(N790="základní",J790,0)</f>
        <v>0</v>
      </c>
      <c r="BF790" s="182">
        <f>IF(N790="snížená",J790,0)</f>
        <v>0</v>
      </c>
      <c r="BG790" s="182">
        <f>IF(N790="zákl. přenesená",J790,0)</f>
        <v>0</v>
      </c>
      <c r="BH790" s="182">
        <f>IF(N790="sníž. přenesená",J790,0)</f>
        <v>0</v>
      </c>
      <c r="BI790" s="182">
        <f>IF(N790="nulová",J790,0)</f>
        <v>0</v>
      </c>
      <c r="BJ790" s="24" t="s">
        <v>89</v>
      </c>
      <c r="BK790" s="182">
        <f>ROUND(I790*H790,2)</f>
        <v>0</v>
      </c>
      <c r="BL790" s="24" t="s">
        <v>256</v>
      </c>
      <c r="BM790" s="24" t="s">
        <v>1364</v>
      </c>
    </row>
    <row r="791" spans="2:65" s="1" customFormat="1" ht="108">
      <c r="B791" s="41"/>
      <c r="D791" s="183" t="s">
        <v>168</v>
      </c>
      <c r="F791" s="184" t="s">
        <v>1354</v>
      </c>
      <c r="I791" s="185"/>
      <c r="L791" s="41"/>
      <c r="M791" s="186"/>
      <c r="N791" s="42"/>
      <c r="O791" s="42"/>
      <c r="P791" s="42"/>
      <c r="Q791" s="42"/>
      <c r="R791" s="42"/>
      <c r="S791" s="42"/>
      <c r="T791" s="70"/>
      <c r="AT791" s="24" t="s">
        <v>168</v>
      </c>
      <c r="AU791" s="24" t="s">
        <v>89</v>
      </c>
    </row>
    <row r="792" spans="2:65" s="11" customFormat="1">
      <c r="B792" s="187"/>
      <c r="D792" s="183" t="s">
        <v>170</v>
      </c>
      <c r="E792" s="188" t="s">
        <v>5</v>
      </c>
      <c r="F792" s="189" t="s">
        <v>1365</v>
      </c>
      <c r="H792" s="190">
        <v>12</v>
      </c>
      <c r="I792" s="191"/>
      <c r="L792" s="187"/>
      <c r="M792" s="192"/>
      <c r="N792" s="193"/>
      <c r="O792" s="193"/>
      <c r="P792" s="193"/>
      <c r="Q792" s="193"/>
      <c r="R792" s="193"/>
      <c r="S792" s="193"/>
      <c r="T792" s="194"/>
      <c r="AT792" s="188" t="s">
        <v>170</v>
      </c>
      <c r="AU792" s="188" t="s">
        <v>89</v>
      </c>
      <c r="AV792" s="11" t="s">
        <v>89</v>
      </c>
      <c r="AW792" s="11" t="s">
        <v>35</v>
      </c>
      <c r="AX792" s="11" t="s">
        <v>80</v>
      </c>
      <c r="AY792" s="188" t="s">
        <v>159</v>
      </c>
    </row>
    <row r="793" spans="2:65" s="1" customFormat="1" ht="16.5" customHeight="1">
      <c r="B793" s="170"/>
      <c r="C793" s="203" t="s">
        <v>1366</v>
      </c>
      <c r="D793" s="203" t="s">
        <v>252</v>
      </c>
      <c r="E793" s="204" t="s">
        <v>1367</v>
      </c>
      <c r="F793" s="205" t="s">
        <v>1368</v>
      </c>
      <c r="G793" s="206" t="s">
        <v>252</v>
      </c>
      <c r="H793" s="207">
        <v>12</v>
      </c>
      <c r="I793" s="208"/>
      <c r="J793" s="209">
        <f>ROUND(I793*H793,2)</f>
        <v>0</v>
      </c>
      <c r="K793" s="205" t="s">
        <v>5</v>
      </c>
      <c r="L793" s="210"/>
      <c r="M793" s="211" t="s">
        <v>5</v>
      </c>
      <c r="N793" s="212" t="s">
        <v>44</v>
      </c>
      <c r="O793" s="42"/>
      <c r="P793" s="180">
        <f>O793*H793</f>
        <v>0</v>
      </c>
      <c r="Q793" s="180">
        <v>0</v>
      </c>
      <c r="R793" s="180">
        <f>Q793*H793</f>
        <v>0</v>
      </c>
      <c r="S793" s="180">
        <v>0</v>
      </c>
      <c r="T793" s="181">
        <f>S793*H793</f>
        <v>0</v>
      </c>
      <c r="AR793" s="24" t="s">
        <v>367</v>
      </c>
      <c r="AT793" s="24" t="s">
        <v>252</v>
      </c>
      <c r="AU793" s="24" t="s">
        <v>89</v>
      </c>
      <c r="AY793" s="24" t="s">
        <v>159</v>
      </c>
      <c r="BE793" s="182">
        <f>IF(N793="základní",J793,0)</f>
        <v>0</v>
      </c>
      <c r="BF793" s="182">
        <f>IF(N793="snížená",J793,0)</f>
        <v>0</v>
      </c>
      <c r="BG793" s="182">
        <f>IF(N793="zákl. přenesená",J793,0)</f>
        <v>0</v>
      </c>
      <c r="BH793" s="182">
        <f>IF(N793="sníž. přenesená",J793,0)</f>
        <v>0</v>
      </c>
      <c r="BI793" s="182">
        <f>IF(N793="nulová",J793,0)</f>
        <v>0</v>
      </c>
      <c r="BJ793" s="24" t="s">
        <v>89</v>
      </c>
      <c r="BK793" s="182">
        <f>ROUND(I793*H793,2)</f>
        <v>0</v>
      </c>
      <c r="BL793" s="24" t="s">
        <v>256</v>
      </c>
      <c r="BM793" s="24" t="s">
        <v>1369</v>
      </c>
    </row>
    <row r="794" spans="2:65" s="1" customFormat="1" ht="25.5" customHeight="1">
      <c r="B794" s="170"/>
      <c r="C794" s="171" t="s">
        <v>1370</v>
      </c>
      <c r="D794" s="171" t="s">
        <v>161</v>
      </c>
      <c r="E794" s="172" t="s">
        <v>1371</v>
      </c>
      <c r="F794" s="173" t="s">
        <v>1372</v>
      </c>
      <c r="G794" s="174" t="s">
        <v>1373</v>
      </c>
      <c r="H794" s="175">
        <v>269.5</v>
      </c>
      <c r="I794" s="176"/>
      <c r="J794" s="177">
        <f>ROUND(I794*H794,2)</f>
        <v>0</v>
      </c>
      <c r="K794" s="173" t="s">
        <v>165</v>
      </c>
      <c r="L794" s="41"/>
      <c r="M794" s="178" t="s">
        <v>5</v>
      </c>
      <c r="N794" s="179" t="s">
        <v>44</v>
      </c>
      <c r="O794" s="42"/>
      <c r="P794" s="180">
        <f>O794*H794</f>
        <v>0</v>
      </c>
      <c r="Q794" s="180">
        <v>5.0000000000000002E-5</v>
      </c>
      <c r="R794" s="180">
        <f>Q794*H794</f>
        <v>1.3475000000000001E-2</v>
      </c>
      <c r="S794" s="180">
        <v>0</v>
      </c>
      <c r="T794" s="181">
        <f>S794*H794</f>
        <v>0</v>
      </c>
      <c r="AR794" s="24" t="s">
        <v>256</v>
      </c>
      <c r="AT794" s="24" t="s">
        <v>161</v>
      </c>
      <c r="AU794" s="24" t="s">
        <v>89</v>
      </c>
      <c r="AY794" s="24" t="s">
        <v>159</v>
      </c>
      <c r="BE794" s="182">
        <f>IF(N794="základní",J794,0)</f>
        <v>0</v>
      </c>
      <c r="BF794" s="182">
        <f>IF(N794="snížená",J794,0)</f>
        <v>0</v>
      </c>
      <c r="BG794" s="182">
        <f>IF(N794="zákl. přenesená",J794,0)</f>
        <v>0</v>
      </c>
      <c r="BH794" s="182">
        <f>IF(N794="sníž. přenesená",J794,0)</f>
        <v>0</v>
      </c>
      <c r="BI794" s="182">
        <f>IF(N794="nulová",J794,0)</f>
        <v>0</v>
      </c>
      <c r="BJ794" s="24" t="s">
        <v>89</v>
      </c>
      <c r="BK794" s="182">
        <f>ROUND(I794*H794,2)</f>
        <v>0</v>
      </c>
      <c r="BL794" s="24" t="s">
        <v>256</v>
      </c>
      <c r="BM794" s="24" t="s">
        <v>1374</v>
      </c>
    </row>
    <row r="795" spans="2:65" s="1" customFormat="1" ht="27">
      <c r="B795" s="41"/>
      <c r="D795" s="183" t="s">
        <v>168</v>
      </c>
      <c r="F795" s="184" t="s">
        <v>1375</v>
      </c>
      <c r="I795" s="185"/>
      <c r="L795" s="41"/>
      <c r="M795" s="186"/>
      <c r="N795" s="42"/>
      <c r="O795" s="42"/>
      <c r="P795" s="42"/>
      <c r="Q795" s="42"/>
      <c r="R795" s="42"/>
      <c r="S795" s="42"/>
      <c r="T795" s="70"/>
      <c r="AT795" s="24" t="s">
        <v>168</v>
      </c>
      <c r="AU795" s="24" t="s">
        <v>89</v>
      </c>
    </row>
    <row r="796" spans="2:65" s="11" customFormat="1">
      <c r="B796" s="187"/>
      <c r="D796" s="183" t="s">
        <v>170</v>
      </c>
      <c r="E796" s="188" t="s">
        <v>5</v>
      </c>
      <c r="F796" s="189" t="s">
        <v>1376</v>
      </c>
      <c r="H796" s="190">
        <v>269.5</v>
      </c>
      <c r="I796" s="191"/>
      <c r="L796" s="187"/>
      <c r="M796" s="192"/>
      <c r="N796" s="193"/>
      <c r="O796" s="193"/>
      <c r="P796" s="193"/>
      <c r="Q796" s="193"/>
      <c r="R796" s="193"/>
      <c r="S796" s="193"/>
      <c r="T796" s="194"/>
      <c r="AT796" s="188" t="s">
        <v>170</v>
      </c>
      <c r="AU796" s="188" t="s">
        <v>89</v>
      </c>
      <c r="AV796" s="11" t="s">
        <v>89</v>
      </c>
      <c r="AW796" s="11" t="s">
        <v>35</v>
      </c>
      <c r="AX796" s="11" t="s">
        <v>80</v>
      </c>
      <c r="AY796" s="188" t="s">
        <v>159</v>
      </c>
    </row>
    <row r="797" spans="2:65" s="1" customFormat="1" ht="16.5" customHeight="1">
      <c r="B797" s="170"/>
      <c r="C797" s="203" t="s">
        <v>1377</v>
      </c>
      <c r="D797" s="203" t="s">
        <v>252</v>
      </c>
      <c r="E797" s="204" t="s">
        <v>1378</v>
      </c>
      <c r="F797" s="205" t="s">
        <v>1379</v>
      </c>
      <c r="G797" s="206" t="s">
        <v>1380</v>
      </c>
      <c r="H797" s="207">
        <v>291.06</v>
      </c>
      <c r="I797" s="208"/>
      <c r="J797" s="209">
        <f>ROUND(I797*H797,2)</f>
        <v>0</v>
      </c>
      <c r="K797" s="205" t="s">
        <v>5</v>
      </c>
      <c r="L797" s="210"/>
      <c r="M797" s="211" t="s">
        <v>5</v>
      </c>
      <c r="N797" s="212" t="s">
        <v>44</v>
      </c>
      <c r="O797" s="42"/>
      <c r="P797" s="180">
        <f>O797*H797</f>
        <v>0</v>
      </c>
      <c r="Q797" s="180">
        <v>0</v>
      </c>
      <c r="R797" s="180">
        <f>Q797*H797</f>
        <v>0</v>
      </c>
      <c r="S797" s="180">
        <v>0</v>
      </c>
      <c r="T797" s="181">
        <f>S797*H797</f>
        <v>0</v>
      </c>
      <c r="AR797" s="24" t="s">
        <v>367</v>
      </c>
      <c r="AT797" s="24" t="s">
        <v>252</v>
      </c>
      <c r="AU797" s="24" t="s">
        <v>89</v>
      </c>
      <c r="AY797" s="24" t="s">
        <v>159</v>
      </c>
      <c r="BE797" s="182">
        <f>IF(N797="základní",J797,0)</f>
        <v>0</v>
      </c>
      <c r="BF797" s="182">
        <f>IF(N797="snížená",J797,0)</f>
        <v>0</v>
      </c>
      <c r="BG797" s="182">
        <f>IF(N797="zákl. přenesená",J797,0)</f>
        <v>0</v>
      </c>
      <c r="BH797" s="182">
        <f>IF(N797="sníž. přenesená",J797,0)</f>
        <v>0</v>
      </c>
      <c r="BI797" s="182">
        <f>IF(N797="nulová",J797,0)</f>
        <v>0</v>
      </c>
      <c r="BJ797" s="24" t="s">
        <v>89</v>
      </c>
      <c r="BK797" s="182">
        <f>ROUND(I797*H797,2)</f>
        <v>0</v>
      </c>
      <c r="BL797" s="24" t="s">
        <v>256</v>
      </c>
      <c r="BM797" s="24" t="s">
        <v>1381</v>
      </c>
    </row>
    <row r="798" spans="2:65" s="11" customFormat="1">
      <c r="B798" s="187"/>
      <c r="D798" s="183" t="s">
        <v>170</v>
      </c>
      <c r="E798" s="188" t="s">
        <v>5</v>
      </c>
      <c r="F798" s="189" t="s">
        <v>1382</v>
      </c>
      <c r="H798" s="190">
        <v>291.06</v>
      </c>
      <c r="I798" s="191"/>
      <c r="L798" s="187"/>
      <c r="M798" s="192"/>
      <c r="N798" s="193"/>
      <c r="O798" s="193"/>
      <c r="P798" s="193"/>
      <c r="Q798" s="193"/>
      <c r="R798" s="193"/>
      <c r="S798" s="193"/>
      <c r="T798" s="194"/>
      <c r="AT798" s="188" t="s">
        <v>170</v>
      </c>
      <c r="AU798" s="188" t="s">
        <v>89</v>
      </c>
      <c r="AV798" s="11" t="s">
        <v>89</v>
      </c>
      <c r="AW798" s="11" t="s">
        <v>35</v>
      </c>
      <c r="AX798" s="11" t="s">
        <v>80</v>
      </c>
      <c r="AY798" s="188" t="s">
        <v>159</v>
      </c>
    </row>
    <row r="799" spans="2:65" s="1" customFormat="1" ht="38.25" customHeight="1">
      <c r="B799" s="170"/>
      <c r="C799" s="171" t="s">
        <v>1383</v>
      </c>
      <c r="D799" s="171" t="s">
        <v>161</v>
      </c>
      <c r="E799" s="172" t="s">
        <v>1384</v>
      </c>
      <c r="F799" s="173" t="s">
        <v>1385</v>
      </c>
      <c r="G799" s="174" t="s">
        <v>634</v>
      </c>
      <c r="H799" s="228"/>
      <c r="I799" s="176"/>
      <c r="J799" s="177">
        <f>ROUND(I799*H799,2)</f>
        <v>0</v>
      </c>
      <c r="K799" s="173" t="s">
        <v>165</v>
      </c>
      <c r="L799" s="41"/>
      <c r="M799" s="178" t="s">
        <v>5</v>
      </c>
      <c r="N799" s="179" t="s">
        <v>44</v>
      </c>
      <c r="O799" s="42"/>
      <c r="P799" s="180">
        <f>O799*H799</f>
        <v>0</v>
      </c>
      <c r="Q799" s="180">
        <v>0</v>
      </c>
      <c r="R799" s="180">
        <f>Q799*H799</f>
        <v>0</v>
      </c>
      <c r="S799" s="180">
        <v>0</v>
      </c>
      <c r="T799" s="181">
        <f>S799*H799</f>
        <v>0</v>
      </c>
      <c r="AR799" s="24" t="s">
        <v>256</v>
      </c>
      <c r="AT799" s="24" t="s">
        <v>161</v>
      </c>
      <c r="AU799" s="24" t="s">
        <v>89</v>
      </c>
      <c r="AY799" s="24" t="s">
        <v>159</v>
      </c>
      <c r="BE799" s="182">
        <f>IF(N799="základní",J799,0)</f>
        <v>0</v>
      </c>
      <c r="BF799" s="182">
        <f>IF(N799="snížená",J799,0)</f>
        <v>0</v>
      </c>
      <c r="BG799" s="182">
        <f>IF(N799="zákl. přenesená",J799,0)</f>
        <v>0</v>
      </c>
      <c r="BH799" s="182">
        <f>IF(N799="sníž. přenesená",J799,0)</f>
        <v>0</v>
      </c>
      <c r="BI799" s="182">
        <f>IF(N799="nulová",J799,0)</f>
        <v>0</v>
      </c>
      <c r="BJ799" s="24" t="s">
        <v>89</v>
      </c>
      <c r="BK799" s="182">
        <f>ROUND(I799*H799,2)</f>
        <v>0</v>
      </c>
      <c r="BL799" s="24" t="s">
        <v>256</v>
      </c>
      <c r="BM799" s="24" t="s">
        <v>1386</v>
      </c>
    </row>
    <row r="800" spans="2:65" s="1" customFormat="1" ht="121.5">
      <c r="B800" s="41"/>
      <c r="D800" s="183" t="s">
        <v>168</v>
      </c>
      <c r="F800" s="184" t="s">
        <v>1387</v>
      </c>
      <c r="I800" s="185"/>
      <c r="L800" s="41"/>
      <c r="M800" s="186"/>
      <c r="N800" s="42"/>
      <c r="O800" s="42"/>
      <c r="P800" s="42"/>
      <c r="Q800" s="42"/>
      <c r="R800" s="42"/>
      <c r="S800" s="42"/>
      <c r="T800" s="70"/>
      <c r="AT800" s="24" t="s">
        <v>168</v>
      </c>
      <c r="AU800" s="24" t="s">
        <v>89</v>
      </c>
    </row>
    <row r="801" spans="2:65" s="10" customFormat="1" ht="29.85" customHeight="1">
      <c r="B801" s="157"/>
      <c r="D801" s="158" t="s">
        <v>71</v>
      </c>
      <c r="E801" s="168" t="s">
        <v>1388</v>
      </c>
      <c r="F801" s="168" t="s">
        <v>1389</v>
      </c>
      <c r="I801" s="160"/>
      <c r="J801" s="169">
        <f>BK801</f>
        <v>0</v>
      </c>
      <c r="L801" s="157"/>
      <c r="M801" s="162"/>
      <c r="N801" s="163"/>
      <c r="O801" s="163"/>
      <c r="P801" s="164">
        <f>SUM(P802:P870)</f>
        <v>0</v>
      </c>
      <c r="Q801" s="163"/>
      <c r="R801" s="164">
        <f>SUM(R802:R870)</f>
        <v>3.36484235</v>
      </c>
      <c r="S801" s="163"/>
      <c r="T801" s="165">
        <f>SUM(T802:T870)</f>
        <v>0</v>
      </c>
      <c r="AR801" s="158" t="s">
        <v>89</v>
      </c>
      <c r="AT801" s="166" t="s">
        <v>71</v>
      </c>
      <c r="AU801" s="166" t="s">
        <v>80</v>
      </c>
      <c r="AY801" s="158" t="s">
        <v>159</v>
      </c>
      <c r="BK801" s="167">
        <f>SUM(BK802:BK870)</f>
        <v>0</v>
      </c>
    </row>
    <row r="802" spans="2:65" s="1" customFormat="1" ht="25.5" customHeight="1">
      <c r="B802" s="170"/>
      <c r="C802" s="171" t="s">
        <v>1390</v>
      </c>
      <c r="D802" s="171" t="s">
        <v>161</v>
      </c>
      <c r="E802" s="172" t="s">
        <v>1391</v>
      </c>
      <c r="F802" s="173" t="s">
        <v>1392</v>
      </c>
      <c r="G802" s="174" t="s">
        <v>425</v>
      </c>
      <c r="H802" s="175">
        <v>82.5</v>
      </c>
      <c r="I802" s="176"/>
      <c r="J802" s="177">
        <f>ROUND(I802*H802,2)</f>
        <v>0</v>
      </c>
      <c r="K802" s="173" t="s">
        <v>165</v>
      </c>
      <c r="L802" s="41"/>
      <c r="M802" s="178" t="s">
        <v>5</v>
      </c>
      <c r="N802" s="179" t="s">
        <v>44</v>
      </c>
      <c r="O802" s="42"/>
      <c r="P802" s="180">
        <f>O802*H802</f>
        <v>0</v>
      </c>
      <c r="Q802" s="180">
        <v>1.47E-3</v>
      </c>
      <c r="R802" s="180">
        <f>Q802*H802</f>
        <v>0.12127499999999999</v>
      </c>
      <c r="S802" s="180">
        <v>0</v>
      </c>
      <c r="T802" s="181">
        <f>S802*H802</f>
        <v>0</v>
      </c>
      <c r="AR802" s="24" t="s">
        <v>256</v>
      </c>
      <c r="AT802" s="24" t="s">
        <v>161</v>
      </c>
      <c r="AU802" s="24" t="s">
        <v>89</v>
      </c>
      <c r="AY802" s="24" t="s">
        <v>159</v>
      </c>
      <c r="BE802" s="182">
        <f>IF(N802="základní",J802,0)</f>
        <v>0</v>
      </c>
      <c r="BF802" s="182">
        <f>IF(N802="snížená",J802,0)</f>
        <v>0</v>
      </c>
      <c r="BG802" s="182">
        <f>IF(N802="zákl. přenesená",J802,0)</f>
        <v>0</v>
      </c>
      <c r="BH802" s="182">
        <f>IF(N802="sníž. přenesená",J802,0)</f>
        <v>0</v>
      </c>
      <c r="BI802" s="182">
        <f>IF(N802="nulová",J802,0)</f>
        <v>0</v>
      </c>
      <c r="BJ802" s="24" t="s">
        <v>89</v>
      </c>
      <c r="BK802" s="182">
        <f>ROUND(I802*H802,2)</f>
        <v>0</v>
      </c>
      <c r="BL802" s="24" t="s">
        <v>256</v>
      </c>
      <c r="BM802" s="24" t="s">
        <v>1393</v>
      </c>
    </row>
    <row r="803" spans="2:65" s="1" customFormat="1" ht="54">
      <c r="B803" s="41"/>
      <c r="D803" s="183" t="s">
        <v>168</v>
      </c>
      <c r="F803" s="184" t="s">
        <v>1394</v>
      </c>
      <c r="I803" s="185"/>
      <c r="L803" s="41"/>
      <c r="M803" s="186"/>
      <c r="N803" s="42"/>
      <c r="O803" s="42"/>
      <c r="P803" s="42"/>
      <c r="Q803" s="42"/>
      <c r="R803" s="42"/>
      <c r="S803" s="42"/>
      <c r="T803" s="70"/>
      <c r="AT803" s="24" t="s">
        <v>168</v>
      </c>
      <c r="AU803" s="24" t="s">
        <v>89</v>
      </c>
    </row>
    <row r="804" spans="2:65" s="11" customFormat="1">
      <c r="B804" s="187"/>
      <c r="D804" s="183" t="s">
        <v>170</v>
      </c>
      <c r="E804" s="188" t="s">
        <v>5</v>
      </c>
      <c r="F804" s="189" t="s">
        <v>1395</v>
      </c>
      <c r="H804" s="190">
        <v>82.5</v>
      </c>
      <c r="I804" s="191"/>
      <c r="L804" s="187"/>
      <c r="M804" s="192"/>
      <c r="N804" s="193"/>
      <c r="O804" s="193"/>
      <c r="P804" s="193"/>
      <c r="Q804" s="193"/>
      <c r="R804" s="193"/>
      <c r="S804" s="193"/>
      <c r="T804" s="194"/>
      <c r="AT804" s="188" t="s">
        <v>170</v>
      </c>
      <c r="AU804" s="188" t="s">
        <v>89</v>
      </c>
      <c r="AV804" s="11" t="s">
        <v>89</v>
      </c>
      <c r="AW804" s="11" t="s">
        <v>35</v>
      </c>
      <c r="AX804" s="11" t="s">
        <v>80</v>
      </c>
      <c r="AY804" s="188" t="s">
        <v>159</v>
      </c>
    </row>
    <row r="805" spans="2:65" s="1" customFormat="1" ht="16.5" customHeight="1">
      <c r="B805" s="170"/>
      <c r="C805" s="203" t="s">
        <v>1396</v>
      </c>
      <c r="D805" s="203" t="s">
        <v>252</v>
      </c>
      <c r="E805" s="204" t="s">
        <v>1397</v>
      </c>
      <c r="F805" s="205" t="s">
        <v>1398</v>
      </c>
      <c r="G805" s="206" t="s">
        <v>247</v>
      </c>
      <c r="H805" s="207">
        <v>165</v>
      </c>
      <c r="I805" s="208"/>
      <c r="J805" s="209">
        <f>ROUND(I805*H805,2)</f>
        <v>0</v>
      </c>
      <c r="K805" s="205" t="s">
        <v>5</v>
      </c>
      <c r="L805" s="210"/>
      <c r="M805" s="211" t="s">
        <v>5</v>
      </c>
      <c r="N805" s="212" t="s">
        <v>44</v>
      </c>
      <c r="O805" s="42"/>
      <c r="P805" s="180">
        <f>O805*H805</f>
        <v>0</v>
      </c>
      <c r="Q805" s="180">
        <v>4.0000000000000001E-3</v>
      </c>
      <c r="R805" s="180">
        <f>Q805*H805</f>
        <v>0.66</v>
      </c>
      <c r="S805" s="180">
        <v>0</v>
      </c>
      <c r="T805" s="181">
        <f>S805*H805</f>
        <v>0</v>
      </c>
      <c r="AR805" s="24" t="s">
        <v>367</v>
      </c>
      <c r="AT805" s="24" t="s">
        <v>252</v>
      </c>
      <c r="AU805" s="24" t="s">
        <v>89</v>
      </c>
      <c r="AY805" s="24" t="s">
        <v>159</v>
      </c>
      <c r="BE805" s="182">
        <f>IF(N805="základní",J805,0)</f>
        <v>0</v>
      </c>
      <c r="BF805" s="182">
        <f>IF(N805="snížená",J805,0)</f>
        <v>0</v>
      </c>
      <c r="BG805" s="182">
        <f>IF(N805="zákl. přenesená",J805,0)</f>
        <v>0</v>
      </c>
      <c r="BH805" s="182">
        <f>IF(N805="sníž. přenesená",J805,0)</f>
        <v>0</v>
      </c>
      <c r="BI805" s="182">
        <f>IF(N805="nulová",J805,0)</f>
        <v>0</v>
      </c>
      <c r="BJ805" s="24" t="s">
        <v>89</v>
      </c>
      <c r="BK805" s="182">
        <f>ROUND(I805*H805,2)</f>
        <v>0</v>
      </c>
      <c r="BL805" s="24" t="s">
        <v>256</v>
      </c>
      <c r="BM805" s="24" t="s">
        <v>1399</v>
      </c>
    </row>
    <row r="806" spans="2:65" s="11" customFormat="1">
      <c r="B806" s="187"/>
      <c r="D806" s="183" t="s">
        <v>170</v>
      </c>
      <c r="E806" s="188" t="s">
        <v>5</v>
      </c>
      <c r="F806" s="189" t="s">
        <v>1400</v>
      </c>
      <c r="H806" s="190">
        <v>165</v>
      </c>
      <c r="I806" s="191"/>
      <c r="L806" s="187"/>
      <c r="M806" s="192"/>
      <c r="N806" s="193"/>
      <c r="O806" s="193"/>
      <c r="P806" s="193"/>
      <c r="Q806" s="193"/>
      <c r="R806" s="193"/>
      <c r="S806" s="193"/>
      <c r="T806" s="194"/>
      <c r="AT806" s="188" t="s">
        <v>170</v>
      </c>
      <c r="AU806" s="188" t="s">
        <v>89</v>
      </c>
      <c r="AV806" s="11" t="s">
        <v>89</v>
      </c>
      <c r="AW806" s="11" t="s">
        <v>35</v>
      </c>
      <c r="AX806" s="11" t="s">
        <v>80</v>
      </c>
      <c r="AY806" s="188" t="s">
        <v>159</v>
      </c>
    </row>
    <row r="807" spans="2:65" s="1" customFormat="1" ht="25.5" customHeight="1">
      <c r="B807" s="170"/>
      <c r="C807" s="171" t="s">
        <v>1401</v>
      </c>
      <c r="D807" s="171" t="s">
        <v>161</v>
      </c>
      <c r="E807" s="172" t="s">
        <v>1402</v>
      </c>
      <c r="F807" s="173" t="s">
        <v>1403</v>
      </c>
      <c r="G807" s="174" t="s">
        <v>425</v>
      </c>
      <c r="H807" s="175">
        <v>82.5</v>
      </c>
      <c r="I807" s="176"/>
      <c r="J807" s="177">
        <f>ROUND(I807*H807,2)</f>
        <v>0</v>
      </c>
      <c r="K807" s="173" t="s">
        <v>165</v>
      </c>
      <c r="L807" s="41"/>
      <c r="M807" s="178" t="s">
        <v>5</v>
      </c>
      <c r="N807" s="179" t="s">
        <v>44</v>
      </c>
      <c r="O807" s="42"/>
      <c r="P807" s="180">
        <f>O807*H807</f>
        <v>0</v>
      </c>
      <c r="Q807" s="180">
        <v>9.7999999999999997E-4</v>
      </c>
      <c r="R807" s="180">
        <f>Q807*H807</f>
        <v>8.0849999999999991E-2</v>
      </c>
      <c r="S807" s="180">
        <v>0</v>
      </c>
      <c r="T807" s="181">
        <f>S807*H807</f>
        <v>0</v>
      </c>
      <c r="AR807" s="24" t="s">
        <v>256</v>
      </c>
      <c r="AT807" s="24" t="s">
        <v>161</v>
      </c>
      <c r="AU807" s="24" t="s">
        <v>89</v>
      </c>
      <c r="AY807" s="24" t="s">
        <v>159</v>
      </c>
      <c r="BE807" s="182">
        <f>IF(N807="základní",J807,0)</f>
        <v>0</v>
      </c>
      <c r="BF807" s="182">
        <f>IF(N807="snížená",J807,0)</f>
        <v>0</v>
      </c>
      <c r="BG807" s="182">
        <f>IF(N807="zákl. přenesená",J807,0)</f>
        <v>0</v>
      </c>
      <c r="BH807" s="182">
        <f>IF(N807="sníž. přenesená",J807,0)</f>
        <v>0</v>
      </c>
      <c r="BI807" s="182">
        <f>IF(N807="nulová",J807,0)</f>
        <v>0</v>
      </c>
      <c r="BJ807" s="24" t="s">
        <v>89</v>
      </c>
      <c r="BK807" s="182">
        <f>ROUND(I807*H807,2)</f>
        <v>0</v>
      </c>
      <c r="BL807" s="24" t="s">
        <v>256</v>
      </c>
      <c r="BM807" s="24" t="s">
        <v>1404</v>
      </c>
    </row>
    <row r="808" spans="2:65" s="1" customFormat="1" ht="54">
      <c r="B808" s="41"/>
      <c r="D808" s="183" t="s">
        <v>168</v>
      </c>
      <c r="F808" s="184" t="s">
        <v>1394</v>
      </c>
      <c r="I808" s="185"/>
      <c r="L808" s="41"/>
      <c r="M808" s="186"/>
      <c r="N808" s="42"/>
      <c r="O808" s="42"/>
      <c r="P808" s="42"/>
      <c r="Q808" s="42"/>
      <c r="R808" s="42"/>
      <c r="S808" s="42"/>
      <c r="T808" s="70"/>
      <c r="AT808" s="24" t="s">
        <v>168</v>
      </c>
      <c r="AU808" s="24" t="s">
        <v>89</v>
      </c>
    </row>
    <row r="809" spans="2:65" s="11" customFormat="1">
      <c r="B809" s="187"/>
      <c r="D809" s="183" t="s">
        <v>170</v>
      </c>
      <c r="E809" s="188" t="s">
        <v>5</v>
      </c>
      <c r="F809" s="189" t="s">
        <v>1395</v>
      </c>
      <c r="H809" s="190">
        <v>82.5</v>
      </c>
      <c r="I809" s="191"/>
      <c r="L809" s="187"/>
      <c r="M809" s="192"/>
      <c r="N809" s="193"/>
      <c r="O809" s="193"/>
      <c r="P809" s="193"/>
      <c r="Q809" s="193"/>
      <c r="R809" s="193"/>
      <c r="S809" s="193"/>
      <c r="T809" s="194"/>
      <c r="AT809" s="188" t="s">
        <v>170</v>
      </c>
      <c r="AU809" s="188" t="s">
        <v>89</v>
      </c>
      <c r="AV809" s="11" t="s">
        <v>89</v>
      </c>
      <c r="AW809" s="11" t="s">
        <v>35</v>
      </c>
      <c r="AX809" s="11" t="s">
        <v>80</v>
      </c>
      <c r="AY809" s="188" t="s">
        <v>159</v>
      </c>
    </row>
    <row r="810" spans="2:65" s="1" customFormat="1" ht="16.5" customHeight="1">
      <c r="B810" s="170"/>
      <c r="C810" s="203" t="s">
        <v>1405</v>
      </c>
      <c r="D810" s="203" t="s">
        <v>252</v>
      </c>
      <c r="E810" s="204" t="s">
        <v>1406</v>
      </c>
      <c r="F810" s="205" t="s">
        <v>1407</v>
      </c>
      <c r="G810" s="206" t="s">
        <v>201</v>
      </c>
      <c r="H810" s="207">
        <v>31.582999999999998</v>
      </c>
      <c r="I810" s="208"/>
      <c r="J810" s="209">
        <f>ROUND(I810*H810,2)</f>
        <v>0</v>
      </c>
      <c r="K810" s="205" t="s">
        <v>5</v>
      </c>
      <c r="L810" s="210"/>
      <c r="M810" s="211" t="s">
        <v>5</v>
      </c>
      <c r="N810" s="212" t="s">
        <v>44</v>
      </c>
      <c r="O810" s="42"/>
      <c r="P810" s="180">
        <f>O810*H810</f>
        <v>0</v>
      </c>
      <c r="Q810" s="180">
        <v>1.9199999999999998E-2</v>
      </c>
      <c r="R810" s="180">
        <f>Q810*H810</f>
        <v>0.60639359999999987</v>
      </c>
      <c r="S810" s="180">
        <v>0</v>
      </c>
      <c r="T810" s="181">
        <f>S810*H810</f>
        <v>0</v>
      </c>
      <c r="AR810" s="24" t="s">
        <v>367</v>
      </c>
      <c r="AT810" s="24" t="s">
        <v>252</v>
      </c>
      <c r="AU810" s="24" t="s">
        <v>89</v>
      </c>
      <c r="AY810" s="24" t="s">
        <v>159</v>
      </c>
      <c r="BE810" s="182">
        <f>IF(N810="základní",J810,0)</f>
        <v>0</v>
      </c>
      <c r="BF810" s="182">
        <f>IF(N810="snížená",J810,0)</f>
        <v>0</v>
      </c>
      <c r="BG810" s="182">
        <f>IF(N810="zákl. přenesená",J810,0)</f>
        <v>0</v>
      </c>
      <c r="BH810" s="182">
        <f>IF(N810="sníž. přenesená",J810,0)</f>
        <v>0</v>
      </c>
      <c r="BI810" s="182">
        <f>IF(N810="nulová",J810,0)</f>
        <v>0</v>
      </c>
      <c r="BJ810" s="24" t="s">
        <v>89</v>
      </c>
      <c r="BK810" s="182">
        <f>ROUND(I810*H810,2)</f>
        <v>0</v>
      </c>
      <c r="BL810" s="24" t="s">
        <v>256</v>
      </c>
      <c r="BM810" s="24" t="s">
        <v>1408</v>
      </c>
    </row>
    <row r="811" spans="2:65" s="11" customFormat="1">
      <c r="B811" s="187"/>
      <c r="D811" s="183" t="s">
        <v>170</v>
      </c>
      <c r="E811" s="188" t="s">
        <v>5</v>
      </c>
      <c r="F811" s="189" t="s">
        <v>1409</v>
      </c>
      <c r="H811" s="190">
        <v>28.463000000000001</v>
      </c>
      <c r="I811" s="191"/>
      <c r="L811" s="187"/>
      <c r="M811" s="192"/>
      <c r="N811" s="193"/>
      <c r="O811" s="193"/>
      <c r="P811" s="193"/>
      <c r="Q811" s="193"/>
      <c r="R811" s="193"/>
      <c r="S811" s="193"/>
      <c r="T811" s="194"/>
      <c r="AT811" s="188" t="s">
        <v>170</v>
      </c>
      <c r="AU811" s="188" t="s">
        <v>89</v>
      </c>
      <c r="AV811" s="11" t="s">
        <v>89</v>
      </c>
      <c r="AW811" s="11" t="s">
        <v>35</v>
      </c>
      <c r="AX811" s="11" t="s">
        <v>72</v>
      </c>
      <c r="AY811" s="188" t="s">
        <v>159</v>
      </c>
    </row>
    <row r="812" spans="2:65" s="11" customFormat="1">
      <c r="B812" s="187"/>
      <c r="D812" s="183" t="s">
        <v>170</v>
      </c>
      <c r="E812" s="188" t="s">
        <v>5</v>
      </c>
      <c r="F812" s="189" t="s">
        <v>1410</v>
      </c>
      <c r="H812" s="190">
        <v>3.12</v>
      </c>
      <c r="I812" s="191"/>
      <c r="L812" s="187"/>
      <c r="M812" s="192"/>
      <c r="N812" s="193"/>
      <c r="O812" s="193"/>
      <c r="P812" s="193"/>
      <c r="Q812" s="193"/>
      <c r="R812" s="193"/>
      <c r="S812" s="193"/>
      <c r="T812" s="194"/>
      <c r="AT812" s="188" t="s">
        <v>170</v>
      </c>
      <c r="AU812" s="188" t="s">
        <v>89</v>
      </c>
      <c r="AV812" s="11" t="s">
        <v>89</v>
      </c>
      <c r="AW812" s="11" t="s">
        <v>35</v>
      </c>
      <c r="AX812" s="11" t="s">
        <v>72</v>
      </c>
      <c r="AY812" s="188" t="s">
        <v>159</v>
      </c>
    </row>
    <row r="813" spans="2:65" s="12" customFormat="1">
      <c r="B813" s="195"/>
      <c r="D813" s="183" t="s">
        <v>170</v>
      </c>
      <c r="E813" s="196" t="s">
        <v>5</v>
      </c>
      <c r="F813" s="197" t="s">
        <v>173</v>
      </c>
      <c r="H813" s="198">
        <v>31.582999999999998</v>
      </c>
      <c r="I813" s="199"/>
      <c r="L813" s="195"/>
      <c r="M813" s="200"/>
      <c r="N813" s="201"/>
      <c r="O813" s="201"/>
      <c r="P813" s="201"/>
      <c r="Q813" s="201"/>
      <c r="R813" s="201"/>
      <c r="S813" s="201"/>
      <c r="T813" s="202"/>
      <c r="AT813" s="196" t="s">
        <v>170</v>
      </c>
      <c r="AU813" s="196" t="s">
        <v>89</v>
      </c>
      <c r="AV813" s="12" t="s">
        <v>166</v>
      </c>
      <c r="AW813" s="12" t="s">
        <v>35</v>
      </c>
      <c r="AX813" s="12" t="s">
        <v>80</v>
      </c>
      <c r="AY813" s="196" t="s">
        <v>159</v>
      </c>
    </row>
    <row r="814" spans="2:65" s="1" customFormat="1" ht="25.5" customHeight="1">
      <c r="B814" s="170"/>
      <c r="C814" s="171" t="s">
        <v>1411</v>
      </c>
      <c r="D814" s="171" t="s">
        <v>161</v>
      </c>
      <c r="E814" s="172" t="s">
        <v>1412</v>
      </c>
      <c r="F814" s="173" t="s">
        <v>1413</v>
      </c>
      <c r="G814" s="174" t="s">
        <v>425</v>
      </c>
      <c r="H814" s="175">
        <v>26</v>
      </c>
      <c r="I814" s="176"/>
      <c r="J814" s="177">
        <f>ROUND(I814*H814,2)</f>
        <v>0</v>
      </c>
      <c r="K814" s="173" t="s">
        <v>165</v>
      </c>
      <c r="L814" s="41"/>
      <c r="M814" s="178" t="s">
        <v>5</v>
      </c>
      <c r="N814" s="179" t="s">
        <v>44</v>
      </c>
      <c r="O814" s="42"/>
      <c r="P814" s="180">
        <f>O814*H814</f>
        <v>0</v>
      </c>
      <c r="Q814" s="180">
        <v>7.5100000000000002E-3</v>
      </c>
      <c r="R814" s="180">
        <f>Q814*H814</f>
        <v>0.19526000000000002</v>
      </c>
      <c r="S814" s="180">
        <v>0</v>
      </c>
      <c r="T814" s="181">
        <f>S814*H814</f>
        <v>0</v>
      </c>
      <c r="AR814" s="24" t="s">
        <v>256</v>
      </c>
      <c r="AT814" s="24" t="s">
        <v>161</v>
      </c>
      <c r="AU814" s="24" t="s">
        <v>89</v>
      </c>
      <c r="AY814" s="24" t="s">
        <v>159</v>
      </c>
      <c r="BE814" s="182">
        <f>IF(N814="základní",J814,0)</f>
        <v>0</v>
      </c>
      <c r="BF814" s="182">
        <f>IF(N814="snížená",J814,0)</f>
        <v>0</v>
      </c>
      <c r="BG814" s="182">
        <f>IF(N814="zákl. přenesená",J814,0)</f>
        <v>0</v>
      </c>
      <c r="BH814" s="182">
        <f>IF(N814="sníž. přenesená",J814,0)</f>
        <v>0</v>
      </c>
      <c r="BI814" s="182">
        <f>IF(N814="nulová",J814,0)</f>
        <v>0</v>
      </c>
      <c r="BJ814" s="24" t="s">
        <v>89</v>
      </c>
      <c r="BK814" s="182">
        <f>ROUND(I814*H814,2)</f>
        <v>0</v>
      </c>
      <c r="BL814" s="24" t="s">
        <v>256</v>
      </c>
      <c r="BM814" s="24" t="s">
        <v>1414</v>
      </c>
    </row>
    <row r="815" spans="2:65" s="11" customFormat="1">
      <c r="B815" s="187"/>
      <c r="D815" s="183" t="s">
        <v>170</v>
      </c>
      <c r="E815" s="188" t="s">
        <v>5</v>
      </c>
      <c r="F815" s="189" t="s">
        <v>1415</v>
      </c>
      <c r="H815" s="190">
        <v>26</v>
      </c>
      <c r="I815" s="191"/>
      <c r="L815" s="187"/>
      <c r="M815" s="192"/>
      <c r="N815" s="193"/>
      <c r="O815" s="193"/>
      <c r="P815" s="193"/>
      <c r="Q815" s="193"/>
      <c r="R815" s="193"/>
      <c r="S815" s="193"/>
      <c r="T815" s="194"/>
      <c r="AT815" s="188" t="s">
        <v>170</v>
      </c>
      <c r="AU815" s="188" t="s">
        <v>89</v>
      </c>
      <c r="AV815" s="11" t="s">
        <v>89</v>
      </c>
      <c r="AW815" s="11" t="s">
        <v>35</v>
      </c>
      <c r="AX815" s="11" t="s">
        <v>80</v>
      </c>
      <c r="AY815" s="188" t="s">
        <v>159</v>
      </c>
    </row>
    <row r="816" spans="2:65" s="1" customFormat="1" ht="25.5" customHeight="1">
      <c r="B816" s="170"/>
      <c r="C816" s="171" t="s">
        <v>1416</v>
      </c>
      <c r="D816" s="171" t="s">
        <v>161</v>
      </c>
      <c r="E816" s="172" t="s">
        <v>1417</v>
      </c>
      <c r="F816" s="173" t="s">
        <v>1418</v>
      </c>
      <c r="G816" s="174" t="s">
        <v>425</v>
      </c>
      <c r="H816" s="175">
        <v>46.4</v>
      </c>
      <c r="I816" s="176"/>
      <c r="J816" s="177">
        <f>ROUND(I816*H816,2)</f>
        <v>0</v>
      </c>
      <c r="K816" s="173" t="s">
        <v>165</v>
      </c>
      <c r="L816" s="41"/>
      <c r="M816" s="178" t="s">
        <v>5</v>
      </c>
      <c r="N816" s="179" t="s">
        <v>44</v>
      </c>
      <c r="O816" s="42"/>
      <c r="P816" s="180">
        <f>O816*H816</f>
        <v>0</v>
      </c>
      <c r="Q816" s="180">
        <v>4.6000000000000001E-4</v>
      </c>
      <c r="R816" s="180">
        <f>Q816*H816</f>
        <v>2.1343999999999998E-2</v>
      </c>
      <c r="S816" s="180">
        <v>0</v>
      </c>
      <c r="T816" s="181">
        <f>S816*H816</f>
        <v>0</v>
      </c>
      <c r="AR816" s="24" t="s">
        <v>256</v>
      </c>
      <c r="AT816" s="24" t="s">
        <v>161</v>
      </c>
      <c r="AU816" s="24" t="s">
        <v>89</v>
      </c>
      <c r="AY816" s="24" t="s">
        <v>159</v>
      </c>
      <c r="BE816" s="182">
        <f>IF(N816="základní",J816,0)</f>
        <v>0</v>
      </c>
      <c r="BF816" s="182">
        <f>IF(N816="snížená",J816,0)</f>
        <v>0</v>
      </c>
      <c r="BG816" s="182">
        <f>IF(N816="zákl. přenesená",J816,0)</f>
        <v>0</v>
      </c>
      <c r="BH816" s="182">
        <f>IF(N816="sníž. přenesená",J816,0)</f>
        <v>0</v>
      </c>
      <c r="BI816" s="182">
        <f>IF(N816="nulová",J816,0)</f>
        <v>0</v>
      </c>
      <c r="BJ816" s="24" t="s">
        <v>89</v>
      </c>
      <c r="BK816" s="182">
        <f>ROUND(I816*H816,2)</f>
        <v>0</v>
      </c>
      <c r="BL816" s="24" t="s">
        <v>256</v>
      </c>
      <c r="BM816" s="24" t="s">
        <v>1419</v>
      </c>
    </row>
    <row r="817" spans="2:65" s="11" customFormat="1">
      <c r="B817" s="187"/>
      <c r="D817" s="183" t="s">
        <v>170</v>
      </c>
      <c r="E817" s="188" t="s">
        <v>5</v>
      </c>
      <c r="F817" s="189" t="s">
        <v>1420</v>
      </c>
      <c r="H817" s="190">
        <v>6.2</v>
      </c>
      <c r="I817" s="191"/>
      <c r="L817" s="187"/>
      <c r="M817" s="192"/>
      <c r="N817" s="193"/>
      <c r="O817" s="193"/>
      <c r="P817" s="193"/>
      <c r="Q817" s="193"/>
      <c r="R817" s="193"/>
      <c r="S817" s="193"/>
      <c r="T817" s="194"/>
      <c r="AT817" s="188" t="s">
        <v>170</v>
      </c>
      <c r="AU817" s="188" t="s">
        <v>89</v>
      </c>
      <c r="AV817" s="11" t="s">
        <v>89</v>
      </c>
      <c r="AW817" s="11" t="s">
        <v>35</v>
      </c>
      <c r="AX817" s="11" t="s">
        <v>72</v>
      </c>
      <c r="AY817" s="188" t="s">
        <v>159</v>
      </c>
    </row>
    <row r="818" spans="2:65" s="11" customFormat="1">
      <c r="B818" s="187"/>
      <c r="D818" s="183" t="s">
        <v>170</v>
      </c>
      <c r="E818" s="188" t="s">
        <v>5</v>
      </c>
      <c r="F818" s="189" t="s">
        <v>1421</v>
      </c>
      <c r="H818" s="190">
        <v>7.4</v>
      </c>
      <c r="I818" s="191"/>
      <c r="L818" s="187"/>
      <c r="M818" s="192"/>
      <c r="N818" s="193"/>
      <c r="O818" s="193"/>
      <c r="P818" s="193"/>
      <c r="Q818" s="193"/>
      <c r="R818" s="193"/>
      <c r="S818" s="193"/>
      <c r="T818" s="194"/>
      <c r="AT818" s="188" t="s">
        <v>170</v>
      </c>
      <c r="AU818" s="188" t="s">
        <v>89</v>
      </c>
      <c r="AV818" s="11" t="s">
        <v>89</v>
      </c>
      <c r="AW818" s="11" t="s">
        <v>35</v>
      </c>
      <c r="AX818" s="11" t="s">
        <v>72</v>
      </c>
      <c r="AY818" s="188" t="s">
        <v>159</v>
      </c>
    </row>
    <row r="819" spans="2:65" s="11" customFormat="1" ht="27">
      <c r="B819" s="187"/>
      <c r="D819" s="183" t="s">
        <v>170</v>
      </c>
      <c r="E819" s="188" t="s">
        <v>5</v>
      </c>
      <c r="F819" s="189" t="s">
        <v>1422</v>
      </c>
      <c r="H819" s="190">
        <v>32.799999999999997</v>
      </c>
      <c r="I819" s="191"/>
      <c r="L819" s="187"/>
      <c r="M819" s="192"/>
      <c r="N819" s="193"/>
      <c r="O819" s="193"/>
      <c r="P819" s="193"/>
      <c r="Q819" s="193"/>
      <c r="R819" s="193"/>
      <c r="S819" s="193"/>
      <c r="T819" s="194"/>
      <c r="AT819" s="188" t="s">
        <v>170</v>
      </c>
      <c r="AU819" s="188" t="s">
        <v>89</v>
      </c>
      <c r="AV819" s="11" t="s">
        <v>89</v>
      </c>
      <c r="AW819" s="11" t="s">
        <v>35</v>
      </c>
      <c r="AX819" s="11" t="s">
        <v>72</v>
      </c>
      <c r="AY819" s="188" t="s">
        <v>159</v>
      </c>
    </row>
    <row r="820" spans="2:65" s="12" customFormat="1">
      <c r="B820" s="195"/>
      <c r="D820" s="183" t="s">
        <v>170</v>
      </c>
      <c r="E820" s="196" t="s">
        <v>5</v>
      </c>
      <c r="F820" s="197" t="s">
        <v>173</v>
      </c>
      <c r="H820" s="198">
        <v>46.4</v>
      </c>
      <c r="I820" s="199"/>
      <c r="L820" s="195"/>
      <c r="M820" s="200"/>
      <c r="N820" s="201"/>
      <c r="O820" s="201"/>
      <c r="P820" s="201"/>
      <c r="Q820" s="201"/>
      <c r="R820" s="201"/>
      <c r="S820" s="201"/>
      <c r="T820" s="202"/>
      <c r="AT820" s="196" t="s">
        <v>170</v>
      </c>
      <c r="AU820" s="196" t="s">
        <v>89</v>
      </c>
      <c r="AV820" s="12" t="s">
        <v>166</v>
      </c>
      <c r="AW820" s="12" t="s">
        <v>35</v>
      </c>
      <c r="AX820" s="12" t="s">
        <v>80</v>
      </c>
      <c r="AY820" s="196" t="s">
        <v>159</v>
      </c>
    </row>
    <row r="821" spans="2:65" s="1" customFormat="1" ht="16.5" customHeight="1">
      <c r="B821" s="170"/>
      <c r="C821" s="203" t="s">
        <v>1423</v>
      </c>
      <c r="D821" s="203" t="s">
        <v>252</v>
      </c>
      <c r="E821" s="204" t="s">
        <v>1424</v>
      </c>
      <c r="F821" s="205" t="s">
        <v>1425</v>
      </c>
      <c r="G821" s="206" t="s">
        <v>247</v>
      </c>
      <c r="H821" s="207">
        <v>176.08799999999999</v>
      </c>
      <c r="I821" s="208"/>
      <c r="J821" s="209">
        <f>ROUND(I821*H821,2)</f>
        <v>0</v>
      </c>
      <c r="K821" s="205" t="s">
        <v>165</v>
      </c>
      <c r="L821" s="210"/>
      <c r="M821" s="211" t="s">
        <v>5</v>
      </c>
      <c r="N821" s="212" t="s">
        <v>44</v>
      </c>
      <c r="O821" s="42"/>
      <c r="P821" s="180">
        <f>O821*H821</f>
        <v>0</v>
      </c>
      <c r="Q821" s="180">
        <v>3.6000000000000002E-4</v>
      </c>
      <c r="R821" s="180">
        <f>Q821*H821</f>
        <v>6.3391680000000006E-2</v>
      </c>
      <c r="S821" s="180">
        <v>0</v>
      </c>
      <c r="T821" s="181">
        <f>S821*H821</f>
        <v>0</v>
      </c>
      <c r="AR821" s="24" t="s">
        <v>367</v>
      </c>
      <c r="AT821" s="24" t="s">
        <v>252</v>
      </c>
      <c r="AU821" s="24" t="s">
        <v>89</v>
      </c>
      <c r="AY821" s="24" t="s">
        <v>159</v>
      </c>
      <c r="BE821" s="182">
        <f>IF(N821="základní",J821,0)</f>
        <v>0</v>
      </c>
      <c r="BF821" s="182">
        <f>IF(N821="snížená",J821,0)</f>
        <v>0</v>
      </c>
      <c r="BG821" s="182">
        <f>IF(N821="zákl. přenesená",J821,0)</f>
        <v>0</v>
      </c>
      <c r="BH821" s="182">
        <f>IF(N821="sníž. přenesená",J821,0)</f>
        <v>0</v>
      </c>
      <c r="BI821" s="182">
        <f>IF(N821="nulová",J821,0)</f>
        <v>0</v>
      </c>
      <c r="BJ821" s="24" t="s">
        <v>89</v>
      </c>
      <c r="BK821" s="182">
        <f>ROUND(I821*H821,2)</f>
        <v>0</v>
      </c>
      <c r="BL821" s="24" t="s">
        <v>256</v>
      </c>
      <c r="BM821" s="24" t="s">
        <v>1426</v>
      </c>
    </row>
    <row r="822" spans="2:65" s="11" customFormat="1">
      <c r="B822" s="187"/>
      <c r="D822" s="183" t="s">
        <v>170</v>
      </c>
      <c r="E822" s="188" t="s">
        <v>5</v>
      </c>
      <c r="F822" s="189" t="s">
        <v>1427</v>
      </c>
      <c r="H822" s="190">
        <v>176.08799999999999</v>
      </c>
      <c r="I822" s="191"/>
      <c r="L822" s="187"/>
      <c r="M822" s="192"/>
      <c r="N822" s="193"/>
      <c r="O822" s="193"/>
      <c r="P822" s="193"/>
      <c r="Q822" s="193"/>
      <c r="R822" s="193"/>
      <c r="S822" s="193"/>
      <c r="T822" s="194"/>
      <c r="AT822" s="188" t="s">
        <v>170</v>
      </c>
      <c r="AU822" s="188" t="s">
        <v>89</v>
      </c>
      <c r="AV822" s="11" t="s">
        <v>89</v>
      </c>
      <c r="AW822" s="11" t="s">
        <v>35</v>
      </c>
      <c r="AX822" s="11" t="s">
        <v>80</v>
      </c>
      <c r="AY822" s="188" t="s">
        <v>159</v>
      </c>
    </row>
    <row r="823" spans="2:65" s="1" customFormat="1" ht="25.5" customHeight="1">
      <c r="B823" s="170"/>
      <c r="C823" s="171" t="s">
        <v>1428</v>
      </c>
      <c r="D823" s="171" t="s">
        <v>161</v>
      </c>
      <c r="E823" s="172" t="s">
        <v>1429</v>
      </c>
      <c r="F823" s="173" t="s">
        <v>1430</v>
      </c>
      <c r="G823" s="174" t="s">
        <v>201</v>
      </c>
      <c r="H823" s="175">
        <v>39.924999999999997</v>
      </c>
      <c r="I823" s="176"/>
      <c r="J823" s="177">
        <f>ROUND(I823*H823,2)</f>
        <v>0</v>
      </c>
      <c r="K823" s="173" t="s">
        <v>165</v>
      </c>
      <c r="L823" s="41"/>
      <c r="M823" s="178" t="s">
        <v>5</v>
      </c>
      <c r="N823" s="179" t="s">
        <v>44</v>
      </c>
      <c r="O823" s="42"/>
      <c r="P823" s="180">
        <f>O823*H823</f>
        <v>0</v>
      </c>
      <c r="Q823" s="180">
        <v>3.6700000000000001E-3</v>
      </c>
      <c r="R823" s="180">
        <f>Q823*H823</f>
        <v>0.14652474999999998</v>
      </c>
      <c r="S823" s="180">
        <v>0</v>
      </c>
      <c r="T823" s="181">
        <f>S823*H823</f>
        <v>0</v>
      </c>
      <c r="AR823" s="24" t="s">
        <v>256</v>
      </c>
      <c r="AT823" s="24" t="s">
        <v>161</v>
      </c>
      <c r="AU823" s="24" t="s">
        <v>89</v>
      </c>
      <c r="AY823" s="24" t="s">
        <v>159</v>
      </c>
      <c r="BE823" s="182">
        <f>IF(N823="základní",J823,0)</f>
        <v>0</v>
      </c>
      <c r="BF823" s="182">
        <f>IF(N823="snížená",J823,0)</f>
        <v>0</v>
      </c>
      <c r="BG823" s="182">
        <f>IF(N823="zákl. přenesená",J823,0)</f>
        <v>0</v>
      </c>
      <c r="BH823" s="182">
        <f>IF(N823="sníž. přenesená",J823,0)</f>
        <v>0</v>
      </c>
      <c r="BI823" s="182">
        <f>IF(N823="nulová",J823,0)</f>
        <v>0</v>
      </c>
      <c r="BJ823" s="24" t="s">
        <v>89</v>
      </c>
      <c r="BK823" s="182">
        <f>ROUND(I823*H823,2)</f>
        <v>0</v>
      </c>
      <c r="BL823" s="24" t="s">
        <v>256</v>
      </c>
      <c r="BM823" s="24" t="s">
        <v>1431</v>
      </c>
    </row>
    <row r="824" spans="2:65" s="11" customFormat="1">
      <c r="B824" s="187"/>
      <c r="D824" s="183" t="s">
        <v>170</v>
      </c>
      <c r="E824" s="188" t="s">
        <v>5</v>
      </c>
      <c r="F824" s="189" t="s">
        <v>1432</v>
      </c>
      <c r="H824" s="190">
        <v>21.675000000000001</v>
      </c>
      <c r="I824" s="191"/>
      <c r="L824" s="187"/>
      <c r="M824" s="192"/>
      <c r="N824" s="193"/>
      <c r="O824" s="193"/>
      <c r="P824" s="193"/>
      <c r="Q824" s="193"/>
      <c r="R824" s="193"/>
      <c r="S824" s="193"/>
      <c r="T824" s="194"/>
      <c r="AT824" s="188" t="s">
        <v>170</v>
      </c>
      <c r="AU824" s="188" t="s">
        <v>89</v>
      </c>
      <c r="AV824" s="11" t="s">
        <v>89</v>
      </c>
      <c r="AW824" s="11" t="s">
        <v>35</v>
      </c>
      <c r="AX824" s="11" t="s">
        <v>72</v>
      </c>
      <c r="AY824" s="188" t="s">
        <v>159</v>
      </c>
    </row>
    <row r="825" spans="2:65" s="11" customFormat="1">
      <c r="B825" s="187"/>
      <c r="D825" s="183" t="s">
        <v>170</v>
      </c>
      <c r="E825" s="188" t="s">
        <v>5</v>
      </c>
      <c r="F825" s="189" t="s">
        <v>1433</v>
      </c>
      <c r="H825" s="190">
        <v>3.19</v>
      </c>
      <c r="I825" s="191"/>
      <c r="L825" s="187"/>
      <c r="M825" s="192"/>
      <c r="N825" s="193"/>
      <c r="O825" s="193"/>
      <c r="P825" s="193"/>
      <c r="Q825" s="193"/>
      <c r="R825" s="193"/>
      <c r="S825" s="193"/>
      <c r="T825" s="194"/>
      <c r="AT825" s="188" t="s">
        <v>170</v>
      </c>
      <c r="AU825" s="188" t="s">
        <v>89</v>
      </c>
      <c r="AV825" s="11" t="s">
        <v>89</v>
      </c>
      <c r="AW825" s="11" t="s">
        <v>35</v>
      </c>
      <c r="AX825" s="11" t="s">
        <v>72</v>
      </c>
      <c r="AY825" s="188" t="s">
        <v>159</v>
      </c>
    </row>
    <row r="826" spans="2:65" s="11" customFormat="1">
      <c r="B826" s="187"/>
      <c r="D826" s="183" t="s">
        <v>170</v>
      </c>
      <c r="E826" s="188" t="s">
        <v>5</v>
      </c>
      <c r="F826" s="189" t="s">
        <v>1434</v>
      </c>
      <c r="H826" s="190">
        <v>4.38</v>
      </c>
      <c r="I826" s="191"/>
      <c r="L826" s="187"/>
      <c r="M826" s="192"/>
      <c r="N826" s="193"/>
      <c r="O826" s="193"/>
      <c r="P826" s="193"/>
      <c r="Q826" s="193"/>
      <c r="R826" s="193"/>
      <c r="S826" s="193"/>
      <c r="T826" s="194"/>
      <c r="AT826" s="188" t="s">
        <v>170</v>
      </c>
      <c r="AU826" s="188" t="s">
        <v>89</v>
      </c>
      <c r="AV826" s="11" t="s">
        <v>89</v>
      </c>
      <c r="AW826" s="11" t="s">
        <v>35</v>
      </c>
      <c r="AX826" s="11" t="s">
        <v>72</v>
      </c>
      <c r="AY826" s="188" t="s">
        <v>159</v>
      </c>
    </row>
    <row r="827" spans="2:65" s="11" customFormat="1">
      <c r="B827" s="187"/>
      <c r="D827" s="183" t="s">
        <v>170</v>
      </c>
      <c r="E827" s="188" t="s">
        <v>5</v>
      </c>
      <c r="F827" s="189" t="s">
        <v>1435</v>
      </c>
      <c r="H827" s="190">
        <v>1.4</v>
      </c>
      <c r="I827" s="191"/>
      <c r="L827" s="187"/>
      <c r="M827" s="192"/>
      <c r="N827" s="193"/>
      <c r="O827" s="193"/>
      <c r="P827" s="193"/>
      <c r="Q827" s="193"/>
      <c r="R827" s="193"/>
      <c r="S827" s="193"/>
      <c r="T827" s="194"/>
      <c r="AT827" s="188" t="s">
        <v>170</v>
      </c>
      <c r="AU827" s="188" t="s">
        <v>89</v>
      </c>
      <c r="AV827" s="11" t="s">
        <v>89</v>
      </c>
      <c r="AW827" s="11" t="s">
        <v>35</v>
      </c>
      <c r="AX827" s="11" t="s">
        <v>72</v>
      </c>
      <c r="AY827" s="188" t="s">
        <v>159</v>
      </c>
    </row>
    <row r="828" spans="2:65" s="11" customFormat="1">
      <c r="B828" s="187"/>
      <c r="D828" s="183" t="s">
        <v>170</v>
      </c>
      <c r="E828" s="188" t="s">
        <v>5</v>
      </c>
      <c r="F828" s="189" t="s">
        <v>1436</v>
      </c>
      <c r="H828" s="190">
        <v>4.42</v>
      </c>
      <c r="I828" s="191"/>
      <c r="L828" s="187"/>
      <c r="M828" s="192"/>
      <c r="N828" s="193"/>
      <c r="O828" s="193"/>
      <c r="P828" s="193"/>
      <c r="Q828" s="193"/>
      <c r="R828" s="193"/>
      <c r="S828" s="193"/>
      <c r="T828" s="194"/>
      <c r="AT828" s="188" t="s">
        <v>170</v>
      </c>
      <c r="AU828" s="188" t="s">
        <v>89</v>
      </c>
      <c r="AV828" s="11" t="s">
        <v>89</v>
      </c>
      <c r="AW828" s="11" t="s">
        <v>35</v>
      </c>
      <c r="AX828" s="11" t="s">
        <v>72</v>
      </c>
      <c r="AY828" s="188" t="s">
        <v>159</v>
      </c>
    </row>
    <row r="829" spans="2:65" s="11" customFormat="1">
      <c r="B829" s="187"/>
      <c r="D829" s="183" t="s">
        <v>170</v>
      </c>
      <c r="E829" s="188" t="s">
        <v>5</v>
      </c>
      <c r="F829" s="189" t="s">
        <v>1437</v>
      </c>
      <c r="H829" s="190">
        <v>4.8600000000000003</v>
      </c>
      <c r="I829" s="191"/>
      <c r="L829" s="187"/>
      <c r="M829" s="192"/>
      <c r="N829" s="193"/>
      <c r="O829" s="193"/>
      <c r="P829" s="193"/>
      <c r="Q829" s="193"/>
      <c r="R829" s="193"/>
      <c r="S829" s="193"/>
      <c r="T829" s="194"/>
      <c r="AT829" s="188" t="s">
        <v>170</v>
      </c>
      <c r="AU829" s="188" t="s">
        <v>89</v>
      </c>
      <c r="AV829" s="11" t="s">
        <v>89</v>
      </c>
      <c r="AW829" s="11" t="s">
        <v>35</v>
      </c>
      <c r="AX829" s="11" t="s">
        <v>72</v>
      </c>
      <c r="AY829" s="188" t="s">
        <v>159</v>
      </c>
    </row>
    <row r="830" spans="2:65" s="12" customFormat="1">
      <c r="B830" s="195"/>
      <c r="D830" s="183" t="s">
        <v>170</v>
      </c>
      <c r="E830" s="196" t="s">
        <v>5</v>
      </c>
      <c r="F830" s="197" t="s">
        <v>173</v>
      </c>
      <c r="H830" s="198">
        <v>39.924999999999997</v>
      </c>
      <c r="I830" s="199"/>
      <c r="L830" s="195"/>
      <c r="M830" s="200"/>
      <c r="N830" s="201"/>
      <c r="O830" s="201"/>
      <c r="P830" s="201"/>
      <c r="Q830" s="201"/>
      <c r="R830" s="201"/>
      <c r="S830" s="201"/>
      <c r="T830" s="202"/>
      <c r="AT830" s="196" t="s">
        <v>170</v>
      </c>
      <c r="AU830" s="196" t="s">
        <v>89</v>
      </c>
      <c r="AV830" s="12" t="s">
        <v>166</v>
      </c>
      <c r="AW830" s="12" t="s">
        <v>35</v>
      </c>
      <c r="AX830" s="12" t="s">
        <v>80</v>
      </c>
      <c r="AY830" s="196" t="s">
        <v>159</v>
      </c>
    </row>
    <row r="831" spans="2:65" s="1" customFormat="1" ht="16.5" customHeight="1">
      <c r="B831" s="170"/>
      <c r="C831" s="203" t="s">
        <v>1438</v>
      </c>
      <c r="D831" s="203" t="s">
        <v>252</v>
      </c>
      <c r="E831" s="204" t="s">
        <v>1439</v>
      </c>
      <c r="F831" s="205" t="s">
        <v>1407</v>
      </c>
      <c r="G831" s="206" t="s">
        <v>201</v>
      </c>
      <c r="H831" s="207">
        <v>43.917999999999999</v>
      </c>
      <c r="I831" s="208"/>
      <c r="J831" s="209">
        <f>ROUND(I831*H831,2)</f>
        <v>0</v>
      </c>
      <c r="K831" s="205" t="s">
        <v>5</v>
      </c>
      <c r="L831" s="210"/>
      <c r="M831" s="211" t="s">
        <v>5</v>
      </c>
      <c r="N831" s="212" t="s">
        <v>44</v>
      </c>
      <c r="O831" s="42"/>
      <c r="P831" s="180">
        <f>O831*H831</f>
        <v>0</v>
      </c>
      <c r="Q831" s="180">
        <v>1.9199999999999998E-2</v>
      </c>
      <c r="R831" s="180">
        <f>Q831*H831</f>
        <v>0.84322559999999991</v>
      </c>
      <c r="S831" s="180">
        <v>0</v>
      </c>
      <c r="T831" s="181">
        <f>S831*H831</f>
        <v>0</v>
      </c>
      <c r="AR831" s="24" t="s">
        <v>367</v>
      </c>
      <c r="AT831" s="24" t="s">
        <v>252</v>
      </c>
      <c r="AU831" s="24" t="s">
        <v>89</v>
      </c>
      <c r="AY831" s="24" t="s">
        <v>159</v>
      </c>
      <c r="BE831" s="182">
        <f>IF(N831="základní",J831,0)</f>
        <v>0</v>
      </c>
      <c r="BF831" s="182">
        <f>IF(N831="snížená",J831,0)</f>
        <v>0</v>
      </c>
      <c r="BG831" s="182">
        <f>IF(N831="zákl. přenesená",J831,0)</f>
        <v>0</v>
      </c>
      <c r="BH831" s="182">
        <f>IF(N831="sníž. přenesená",J831,0)</f>
        <v>0</v>
      </c>
      <c r="BI831" s="182">
        <f>IF(N831="nulová",J831,0)</f>
        <v>0</v>
      </c>
      <c r="BJ831" s="24" t="s">
        <v>89</v>
      </c>
      <c r="BK831" s="182">
        <f>ROUND(I831*H831,2)</f>
        <v>0</v>
      </c>
      <c r="BL831" s="24" t="s">
        <v>256</v>
      </c>
      <c r="BM831" s="24" t="s">
        <v>1440</v>
      </c>
    </row>
    <row r="832" spans="2:65" s="11" customFormat="1">
      <c r="B832" s="187"/>
      <c r="D832" s="183" t="s">
        <v>170</v>
      </c>
      <c r="F832" s="189" t="s">
        <v>1441</v>
      </c>
      <c r="H832" s="190">
        <v>43.917999999999999</v>
      </c>
      <c r="I832" s="191"/>
      <c r="L832" s="187"/>
      <c r="M832" s="192"/>
      <c r="N832" s="193"/>
      <c r="O832" s="193"/>
      <c r="P832" s="193"/>
      <c r="Q832" s="193"/>
      <c r="R832" s="193"/>
      <c r="S832" s="193"/>
      <c r="T832" s="194"/>
      <c r="AT832" s="188" t="s">
        <v>170</v>
      </c>
      <c r="AU832" s="188" t="s">
        <v>89</v>
      </c>
      <c r="AV832" s="11" t="s">
        <v>89</v>
      </c>
      <c r="AW832" s="11" t="s">
        <v>6</v>
      </c>
      <c r="AX832" s="11" t="s">
        <v>80</v>
      </c>
      <c r="AY832" s="188" t="s">
        <v>159</v>
      </c>
    </row>
    <row r="833" spans="2:65" s="1" customFormat="1" ht="25.5" customHeight="1">
      <c r="B833" s="170"/>
      <c r="C833" s="171" t="s">
        <v>1442</v>
      </c>
      <c r="D833" s="171" t="s">
        <v>161</v>
      </c>
      <c r="E833" s="172" t="s">
        <v>1443</v>
      </c>
      <c r="F833" s="173" t="s">
        <v>1444</v>
      </c>
      <c r="G833" s="174" t="s">
        <v>201</v>
      </c>
      <c r="H833" s="175">
        <v>18.25</v>
      </c>
      <c r="I833" s="176"/>
      <c r="J833" s="177">
        <f>ROUND(I833*H833,2)</f>
        <v>0</v>
      </c>
      <c r="K833" s="173" t="s">
        <v>165</v>
      </c>
      <c r="L833" s="41"/>
      <c r="M833" s="178" t="s">
        <v>5</v>
      </c>
      <c r="N833" s="179" t="s">
        <v>44</v>
      </c>
      <c r="O833" s="42"/>
      <c r="P833" s="180">
        <f>O833*H833</f>
        <v>0</v>
      </c>
      <c r="Q833" s="180">
        <v>0</v>
      </c>
      <c r="R833" s="180">
        <f>Q833*H833</f>
        <v>0</v>
      </c>
      <c r="S833" s="180">
        <v>0</v>
      </c>
      <c r="T833" s="181">
        <f>S833*H833</f>
        <v>0</v>
      </c>
      <c r="AR833" s="24" t="s">
        <v>256</v>
      </c>
      <c r="AT833" s="24" t="s">
        <v>161</v>
      </c>
      <c r="AU833" s="24" t="s">
        <v>89</v>
      </c>
      <c r="AY833" s="24" t="s">
        <v>159</v>
      </c>
      <c r="BE833" s="182">
        <f>IF(N833="základní",J833,0)</f>
        <v>0</v>
      </c>
      <c r="BF833" s="182">
        <f>IF(N833="snížená",J833,0)</f>
        <v>0</v>
      </c>
      <c r="BG833" s="182">
        <f>IF(N833="zákl. přenesená",J833,0)</f>
        <v>0</v>
      </c>
      <c r="BH833" s="182">
        <f>IF(N833="sníž. přenesená",J833,0)</f>
        <v>0</v>
      </c>
      <c r="BI833" s="182">
        <f>IF(N833="nulová",J833,0)</f>
        <v>0</v>
      </c>
      <c r="BJ833" s="24" t="s">
        <v>89</v>
      </c>
      <c r="BK833" s="182">
        <f>ROUND(I833*H833,2)</f>
        <v>0</v>
      </c>
      <c r="BL833" s="24" t="s">
        <v>256</v>
      </c>
      <c r="BM833" s="24" t="s">
        <v>1445</v>
      </c>
    </row>
    <row r="834" spans="2:65" s="11" customFormat="1">
      <c r="B834" s="187"/>
      <c r="D834" s="183" t="s">
        <v>170</v>
      </c>
      <c r="E834" s="188" t="s">
        <v>5</v>
      </c>
      <c r="F834" s="189" t="s">
        <v>1433</v>
      </c>
      <c r="H834" s="190">
        <v>3.19</v>
      </c>
      <c r="I834" s="191"/>
      <c r="L834" s="187"/>
      <c r="M834" s="192"/>
      <c r="N834" s="193"/>
      <c r="O834" s="193"/>
      <c r="P834" s="193"/>
      <c r="Q834" s="193"/>
      <c r="R834" s="193"/>
      <c r="S834" s="193"/>
      <c r="T834" s="194"/>
      <c r="AT834" s="188" t="s">
        <v>170</v>
      </c>
      <c r="AU834" s="188" t="s">
        <v>89</v>
      </c>
      <c r="AV834" s="11" t="s">
        <v>89</v>
      </c>
      <c r="AW834" s="11" t="s">
        <v>35</v>
      </c>
      <c r="AX834" s="11" t="s">
        <v>72</v>
      </c>
      <c r="AY834" s="188" t="s">
        <v>159</v>
      </c>
    </row>
    <row r="835" spans="2:65" s="11" customFormat="1">
      <c r="B835" s="187"/>
      <c r="D835" s="183" t="s">
        <v>170</v>
      </c>
      <c r="E835" s="188" t="s">
        <v>5</v>
      </c>
      <c r="F835" s="189" t="s">
        <v>1434</v>
      </c>
      <c r="H835" s="190">
        <v>4.38</v>
      </c>
      <c r="I835" s="191"/>
      <c r="L835" s="187"/>
      <c r="M835" s="192"/>
      <c r="N835" s="193"/>
      <c r="O835" s="193"/>
      <c r="P835" s="193"/>
      <c r="Q835" s="193"/>
      <c r="R835" s="193"/>
      <c r="S835" s="193"/>
      <c r="T835" s="194"/>
      <c r="AT835" s="188" t="s">
        <v>170</v>
      </c>
      <c r="AU835" s="188" t="s">
        <v>89</v>
      </c>
      <c r="AV835" s="11" t="s">
        <v>89</v>
      </c>
      <c r="AW835" s="11" t="s">
        <v>35</v>
      </c>
      <c r="AX835" s="11" t="s">
        <v>72</v>
      </c>
      <c r="AY835" s="188" t="s">
        <v>159</v>
      </c>
    </row>
    <row r="836" spans="2:65" s="11" customFormat="1">
      <c r="B836" s="187"/>
      <c r="D836" s="183" t="s">
        <v>170</v>
      </c>
      <c r="E836" s="188" t="s">
        <v>5</v>
      </c>
      <c r="F836" s="189" t="s">
        <v>1435</v>
      </c>
      <c r="H836" s="190">
        <v>1.4</v>
      </c>
      <c r="I836" s="191"/>
      <c r="L836" s="187"/>
      <c r="M836" s="192"/>
      <c r="N836" s="193"/>
      <c r="O836" s="193"/>
      <c r="P836" s="193"/>
      <c r="Q836" s="193"/>
      <c r="R836" s="193"/>
      <c r="S836" s="193"/>
      <c r="T836" s="194"/>
      <c r="AT836" s="188" t="s">
        <v>170</v>
      </c>
      <c r="AU836" s="188" t="s">
        <v>89</v>
      </c>
      <c r="AV836" s="11" t="s">
        <v>89</v>
      </c>
      <c r="AW836" s="11" t="s">
        <v>35</v>
      </c>
      <c r="AX836" s="11" t="s">
        <v>72</v>
      </c>
      <c r="AY836" s="188" t="s">
        <v>159</v>
      </c>
    </row>
    <row r="837" spans="2:65" s="11" customFormat="1">
      <c r="B837" s="187"/>
      <c r="D837" s="183" t="s">
        <v>170</v>
      </c>
      <c r="E837" s="188" t="s">
        <v>5</v>
      </c>
      <c r="F837" s="189" t="s">
        <v>1436</v>
      </c>
      <c r="H837" s="190">
        <v>4.42</v>
      </c>
      <c r="I837" s="191"/>
      <c r="L837" s="187"/>
      <c r="M837" s="192"/>
      <c r="N837" s="193"/>
      <c r="O837" s="193"/>
      <c r="P837" s="193"/>
      <c r="Q837" s="193"/>
      <c r="R837" s="193"/>
      <c r="S837" s="193"/>
      <c r="T837" s="194"/>
      <c r="AT837" s="188" t="s">
        <v>170</v>
      </c>
      <c r="AU837" s="188" t="s">
        <v>89</v>
      </c>
      <c r="AV837" s="11" t="s">
        <v>89</v>
      </c>
      <c r="AW837" s="11" t="s">
        <v>35</v>
      </c>
      <c r="AX837" s="11" t="s">
        <v>72</v>
      </c>
      <c r="AY837" s="188" t="s">
        <v>159</v>
      </c>
    </row>
    <row r="838" spans="2:65" s="11" customFormat="1">
      <c r="B838" s="187"/>
      <c r="D838" s="183" t="s">
        <v>170</v>
      </c>
      <c r="E838" s="188" t="s">
        <v>5</v>
      </c>
      <c r="F838" s="189" t="s">
        <v>1437</v>
      </c>
      <c r="H838" s="190">
        <v>4.8600000000000003</v>
      </c>
      <c r="I838" s="191"/>
      <c r="L838" s="187"/>
      <c r="M838" s="192"/>
      <c r="N838" s="193"/>
      <c r="O838" s="193"/>
      <c r="P838" s="193"/>
      <c r="Q838" s="193"/>
      <c r="R838" s="193"/>
      <c r="S838" s="193"/>
      <c r="T838" s="194"/>
      <c r="AT838" s="188" t="s">
        <v>170</v>
      </c>
      <c r="AU838" s="188" t="s">
        <v>89</v>
      </c>
      <c r="AV838" s="11" t="s">
        <v>89</v>
      </c>
      <c r="AW838" s="11" t="s">
        <v>35</v>
      </c>
      <c r="AX838" s="11" t="s">
        <v>72</v>
      </c>
      <c r="AY838" s="188" t="s">
        <v>159</v>
      </c>
    </row>
    <row r="839" spans="2:65" s="12" customFormat="1">
      <c r="B839" s="195"/>
      <c r="D839" s="183" t="s">
        <v>170</v>
      </c>
      <c r="E839" s="196" t="s">
        <v>5</v>
      </c>
      <c r="F839" s="197" t="s">
        <v>173</v>
      </c>
      <c r="H839" s="198">
        <v>18.25</v>
      </c>
      <c r="I839" s="199"/>
      <c r="L839" s="195"/>
      <c r="M839" s="200"/>
      <c r="N839" s="201"/>
      <c r="O839" s="201"/>
      <c r="P839" s="201"/>
      <c r="Q839" s="201"/>
      <c r="R839" s="201"/>
      <c r="S839" s="201"/>
      <c r="T839" s="202"/>
      <c r="AT839" s="196" t="s">
        <v>170</v>
      </c>
      <c r="AU839" s="196" t="s">
        <v>89</v>
      </c>
      <c r="AV839" s="12" t="s">
        <v>166</v>
      </c>
      <c r="AW839" s="12" t="s">
        <v>35</v>
      </c>
      <c r="AX839" s="12" t="s">
        <v>80</v>
      </c>
      <c r="AY839" s="196" t="s">
        <v>159</v>
      </c>
    </row>
    <row r="840" spans="2:65" s="1" customFormat="1" ht="25.5" customHeight="1">
      <c r="B840" s="170"/>
      <c r="C840" s="171" t="s">
        <v>1446</v>
      </c>
      <c r="D840" s="171" t="s">
        <v>161</v>
      </c>
      <c r="E840" s="172" t="s">
        <v>1447</v>
      </c>
      <c r="F840" s="173" t="s">
        <v>1448</v>
      </c>
      <c r="G840" s="174" t="s">
        <v>201</v>
      </c>
      <c r="H840" s="175">
        <v>18.25</v>
      </c>
      <c r="I840" s="176"/>
      <c r="J840" s="177">
        <f>ROUND(I840*H840,2)</f>
        <v>0</v>
      </c>
      <c r="K840" s="173" t="s">
        <v>165</v>
      </c>
      <c r="L840" s="41"/>
      <c r="M840" s="178" t="s">
        <v>5</v>
      </c>
      <c r="N840" s="179" t="s">
        <v>44</v>
      </c>
      <c r="O840" s="42"/>
      <c r="P840" s="180">
        <f>O840*H840</f>
        <v>0</v>
      </c>
      <c r="Q840" s="180">
        <v>0</v>
      </c>
      <c r="R840" s="180">
        <f>Q840*H840</f>
        <v>0</v>
      </c>
      <c r="S840" s="180">
        <v>0</v>
      </c>
      <c r="T840" s="181">
        <f>S840*H840</f>
        <v>0</v>
      </c>
      <c r="AR840" s="24" t="s">
        <v>256</v>
      </c>
      <c r="AT840" s="24" t="s">
        <v>161</v>
      </c>
      <c r="AU840" s="24" t="s">
        <v>89</v>
      </c>
      <c r="AY840" s="24" t="s">
        <v>159</v>
      </c>
      <c r="BE840" s="182">
        <f>IF(N840="základní",J840,0)</f>
        <v>0</v>
      </c>
      <c r="BF840" s="182">
        <f>IF(N840="snížená",J840,0)</f>
        <v>0</v>
      </c>
      <c r="BG840" s="182">
        <f>IF(N840="zákl. přenesená",J840,0)</f>
        <v>0</v>
      </c>
      <c r="BH840" s="182">
        <f>IF(N840="sníž. přenesená",J840,0)</f>
        <v>0</v>
      </c>
      <c r="BI840" s="182">
        <f>IF(N840="nulová",J840,0)</f>
        <v>0</v>
      </c>
      <c r="BJ840" s="24" t="s">
        <v>89</v>
      </c>
      <c r="BK840" s="182">
        <f>ROUND(I840*H840,2)</f>
        <v>0</v>
      </c>
      <c r="BL840" s="24" t="s">
        <v>256</v>
      </c>
      <c r="BM840" s="24" t="s">
        <v>1449</v>
      </c>
    </row>
    <row r="841" spans="2:65" s="11" customFormat="1">
      <c r="B841" s="187"/>
      <c r="D841" s="183" t="s">
        <v>170</v>
      </c>
      <c r="E841" s="188" t="s">
        <v>5</v>
      </c>
      <c r="F841" s="189" t="s">
        <v>1433</v>
      </c>
      <c r="H841" s="190">
        <v>3.19</v>
      </c>
      <c r="I841" s="191"/>
      <c r="L841" s="187"/>
      <c r="M841" s="192"/>
      <c r="N841" s="193"/>
      <c r="O841" s="193"/>
      <c r="P841" s="193"/>
      <c r="Q841" s="193"/>
      <c r="R841" s="193"/>
      <c r="S841" s="193"/>
      <c r="T841" s="194"/>
      <c r="AT841" s="188" t="s">
        <v>170</v>
      </c>
      <c r="AU841" s="188" t="s">
        <v>89</v>
      </c>
      <c r="AV841" s="11" t="s">
        <v>89</v>
      </c>
      <c r="AW841" s="11" t="s">
        <v>35</v>
      </c>
      <c r="AX841" s="11" t="s">
        <v>72</v>
      </c>
      <c r="AY841" s="188" t="s">
        <v>159</v>
      </c>
    </row>
    <row r="842" spans="2:65" s="11" customFormat="1">
      <c r="B842" s="187"/>
      <c r="D842" s="183" t="s">
        <v>170</v>
      </c>
      <c r="E842" s="188" t="s">
        <v>5</v>
      </c>
      <c r="F842" s="189" t="s">
        <v>1434</v>
      </c>
      <c r="H842" s="190">
        <v>4.38</v>
      </c>
      <c r="I842" s="191"/>
      <c r="L842" s="187"/>
      <c r="M842" s="192"/>
      <c r="N842" s="193"/>
      <c r="O842" s="193"/>
      <c r="P842" s="193"/>
      <c r="Q842" s="193"/>
      <c r="R842" s="193"/>
      <c r="S842" s="193"/>
      <c r="T842" s="194"/>
      <c r="AT842" s="188" t="s">
        <v>170</v>
      </c>
      <c r="AU842" s="188" t="s">
        <v>89</v>
      </c>
      <c r="AV842" s="11" t="s">
        <v>89</v>
      </c>
      <c r="AW842" s="11" t="s">
        <v>35</v>
      </c>
      <c r="AX842" s="11" t="s">
        <v>72</v>
      </c>
      <c r="AY842" s="188" t="s">
        <v>159</v>
      </c>
    </row>
    <row r="843" spans="2:65" s="11" customFormat="1">
      <c r="B843" s="187"/>
      <c r="D843" s="183" t="s">
        <v>170</v>
      </c>
      <c r="E843" s="188" t="s">
        <v>5</v>
      </c>
      <c r="F843" s="189" t="s">
        <v>1435</v>
      </c>
      <c r="H843" s="190">
        <v>1.4</v>
      </c>
      <c r="I843" s="191"/>
      <c r="L843" s="187"/>
      <c r="M843" s="192"/>
      <c r="N843" s="193"/>
      <c r="O843" s="193"/>
      <c r="P843" s="193"/>
      <c r="Q843" s="193"/>
      <c r="R843" s="193"/>
      <c r="S843" s="193"/>
      <c r="T843" s="194"/>
      <c r="AT843" s="188" t="s">
        <v>170</v>
      </c>
      <c r="AU843" s="188" t="s">
        <v>89</v>
      </c>
      <c r="AV843" s="11" t="s">
        <v>89</v>
      </c>
      <c r="AW843" s="11" t="s">
        <v>35</v>
      </c>
      <c r="AX843" s="11" t="s">
        <v>72</v>
      </c>
      <c r="AY843" s="188" t="s">
        <v>159</v>
      </c>
    </row>
    <row r="844" spans="2:65" s="11" customFormat="1">
      <c r="B844" s="187"/>
      <c r="D844" s="183" t="s">
        <v>170</v>
      </c>
      <c r="E844" s="188" t="s">
        <v>5</v>
      </c>
      <c r="F844" s="189" t="s">
        <v>1436</v>
      </c>
      <c r="H844" s="190">
        <v>4.42</v>
      </c>
      <c r="I844" s="191"/>
      <c r="L844" s="187"/>
      <c r="M844" s="192"/>
      <c r="N844" s="193"/>
      <c r="O844" s="193"/>
      <c r="P844" s="193"/>
      <c r="Q844" s="193"/>
      <c r="R844" s="193"/>
      <c r="S844" s="193"/>
      <c r="T844" s="194"/>
      <c r="AT844" s="188" t="s">
        <v>170</v>
      </c>
      <c r="AU844" s="188" t="s">
        <v>89</v>
      </c>
      <c r="AV844" s="11" t="s">
        <v>89</v>
      </c>
      <c r="AW844" s="11" t="s">
        <v>35</v>
      </c>
      <c r="AX844" s="11" t="s">
        <v>72</v>
      </c>
      <c r="AY844" s="188" t="s">
        <v>159</v>
      </c>
    </row>
    <row r="845" spans="2:65" s="11" customFormat="1">
      <c r="B845" s="187"/>
      <c r="D845" s="183" t="s">
        <v>170</v>
      </c>
      <c r="E845" s="188" t="s">
        <v>5</v>
      </c>
      <c r="F845" s="189" t="s">
        <v>1437</v>
      </c>
      <c r="H845" s="190">
        <v>4.8600000000000003</v>
      </c>
      <c r="I845" s="191"/>
      <c r="L845" s="187"/>
      <c r="M845" s="192"/>
      <c r="N845" s="193"/>
      <c r="O845" s="193"/>
      <c r="P845" s="193"/>
      <c r="Q845" s="193"/>
      <c r="R845" s="193"/>
      <c r="S845" s="193"/>
      <c r="T845" s="194"/>
      <c r="AT845" s="188" t="s">
        <v>170</v>
      </c>
      <c r="AU845" s="188" t="s">
        <v>89</v>
      </c>
      <c r="AV845" s="11" t="s">
        <v>89</v>
      </c>
      <c r="AW845" s="11" t="s">
        <v>35</v>
      </c>
      <c r="AX845" s="11" t="s">
        <v>72</v>
      </c>
      <c r="AY845" s="188" t="s">
        <v>159</v>
      </c>
    </row>
    <row r="846" spans="2:65" s="12" customFormat="1">
      <c r="B846" s="195"/>
      <c r="D846" s="183" t="s">
        <v>170</v>
      </c>
      <c r="E846" s="196" t="s">
        <v>5</v>
      </c>
      <c r="F846" s="197" t="s">
        <v>173</v>
      </c>
      <c r="H846" s="198">
        <v>18.25</v>
      </c>
      <c r="I846" s="199"/>
      <c r="L846" s="195"/>
      <c r="M846" s="200"/>
      <c r="N846" s="201"/>
      <c r="O846" s="201"/>
      <c r="P846" s="201"/>
      <c r="Q846" s="201"/>
      <c r="R846" s="201"/>
      <c r="S846" s="201"/>
      <c r="T846" s="202"/>
      <c r="AT846" s="196" t="s">
        <v>170</v>
      </c>
      <c r="AU846" s="196" t="s">
        <v>89</v>
      </c>
      <c r="AV846" s="12" t="s">
        <v>166</v>
      </c>
      <c r="AW846" s="12" t="s">
        <v>35</v>
      </c>
      <c r="AX846" s="12" t="s">
        <v>80</v>
      </c>
      <c r="AY846" s="196" t="s">
        <v>159</v>
      </c>
    </row>
    <row r="847" spans="2:65" s="1" customFormat="1" ht="16.5" customHeight="1">
      <c r="B847" s="170"/>
      <c r="C847" s="171" t="s">
        <v>1450</v>
      </c>
      <c r="D847" s="171" t="s">
        <v>161</v>
      </c>
      <c r="E847" s="172" t="s">
        <v>1451</v>
      </c>
      <c r="F847" s="173" t="s">
        <v>1452</v>
      </c>
      <c r="G847" s="174" t="s">
        <v>201</v>
      </c>
      <c r="H847" s="175">
        <v>76.225999999999999</v>
      </c>
      <c r="I847" s="176"/>
      <c r="J847" s="177">
        <f>ROUND(I847*H847,2)</f>
        <v>0</v>
      </c>
      <c r="K847" s="173" t="s">
        <v>165</v>
      </c>
      <c r="L847" s="41"/>
      <c r="M847" s="178" t="s">
        <v>5</v>
      </c>
      <c r="N847" s="179" t="s">
        <v>44</v>
      </c>
      <c r="O847" s="42"/>
      <c r="P847" s="180">
        <f>O847*H847</f>
        <v>0</v>
      </c>
      <c r="Q847" s="180">
        <v>2.9999999999999997E-4</v>
      </c>
      <c r="R847" s="180">
        <f>Q847*H847</f>
        <v>2.2867799999999997E-2</v>
      </c>
      <c r="S847" s="180">
        <v>0</v>
      </c>
      <c r="T847" s="181">
        <f>S847*H847</f>
        <v>0</v>
      </c>
      <c r="AR847" s="24" t="s">
        <v>256</v>
      </c>
      <c r="AT847" s="24" t="s">
        <v>161</v>
      </c>
      <c r="AU847" s="24" t="s">
        <v>89</v>
      </c>
      <c r="AY847" s="24" t="s">
        <v>159</v>
      </c>
      <c r="BE847" s="182">
        <f>IF(N847="základní",J847,0)</f>
        <v>0</v>
      </c>
      <c r="BF847" s="182">
        <f>IF(N847="snížená",J847,0)</f>
        <v>0</v>
      </c>
      <c r="BG847" s="182">
        <f>IF(N847="zákl. přenesená",J847,0)</f>
        <v>0</v>
      </c>
      <c r="BH847" s="182">
        <f>IF(N847="sníž. přenesená",J847,0)</f>
        <v>0</v>
      </c>
      <c r="BI847" s="182">
        <f>IF(N847="nulová",J847,0)</f>
        <v>0</v>
      </c>
      <c r="BJ847" s="24" t="s">
        <v>89</v>
      </c>
      <c r="BK847" s="182">
        <f>ROUND(I847*H847,2)</f>
        <v>0</v>
      </c>
      <c r="BL847" s="24" t="s">
        <v>256</v>
      </c>
      <c r="BM847" s="24" t="s">
        <v>1453</v>
      </c>
    </row>
    <row r="848" spans="2:65" s="1" customFormat="1" ht="40.5">
      <c r="B848" s="41"/>
      <c r="D848" s="183" t="s">
        <v>168</v>
      </c>
      <c r="F848" s="184" t="s">
        <v>1454</v>
      </c>
      <c r="I848" s="185"/>
      <c r="L848" s="41"/>
      <c r="M848" s="186"/>
      <c r="N848" s="42"/>
      <c r="O848" s="42"/>
      <c r="P848" s="42"/>
      <c r="Q848" s="42"/>
      <c r="R848" s="42"/>
      <c r="S848" s="42"/>
      <c r="T848" s="70"/>
      <c r="AT848" s="24" t="s">
        <v>168</v>
      </c>
      <c r="AU848" s="24" t="s">
        <v>89</v>
      </c>
    </row>
    <row r="849" spans="2:65" s="11" customFormat="1">
      <c r="B849" s="187"/>
      <c r="D849" s="183" t="s">
        <v>170</v>
      </c>
      <c r="E849" s="188" t="s">
        <v>5</v>
      </c>
      <c r="F849" s="189" t="s">
        <v>1455</v>
      </c>
      <c r="H849" s="190">
        <v>22.687999999999999</v>
      </c>
      <c r="I849" s="191"/>
      <c r="L849" s="187"/>
      <c r="M849" s="192"/>
      <c r="N849" s="193"/>
      <c r="O849" s="193"/>
      <c r="P849" s="193"/>
      <c r="Q849" s="193"/>
      <c r="R849" s="193"/>
      <c r="S849" s="193"/>
      <c r="T849" s="194"/>
      <c r="AT849" s="188" t="s">
        <v>170</v>
      </c>
      <c r="AU849" s="188" t="s">
        <v>89</v>
      </c>
      <c r="AV849" s="11" t="s">
        <v>89</v>
      </c>
      <c r="AW849" s="11" t="s">
        <v>35</v>
      </c>
      <c r="AX849" s="11" t="s">
        <v>72</v>
      </c>
      <c r="AY849" s="188" t="s">
        <v>159</v>
      </c>
    </row>
    <row r="850" spans="2:65" s="11" customFormat="1">
      <c r="B850" s="187"/>
      <c r="D850" s="183" t="s">
        <v>170</v>
      </c>
      <c r="E850" s="188" t="s">
        <v>5</v>
      </c>
      <c r="F850" s="189" t="s">
        <v>1456</v>
      </c>
      <c r="H850" s="190">
        <v>13.613</v>
      </c>
      <c r="I850" s="191"/>
      <c r="L850" s="187"/>
      <c r="M850" s="192"/>
      <c r="N850" s="193"/>
      <c r="O850" s="193"/>
      <c r="P850" s="193"/>
      <c r="Q850" s="193"/>
      <c r="R850" s="193"/>
      <c r="S850" s="193"/>
      <c r="T850" s="194"/>
      <c r="AT850" s="188" t="s">
        <v>170</v>
      </c>
      <c r="AU850" s="188" t="s">
        <v>89</v>
      </c>
      <c r="AV850" s="11" t="s">
        <v>89</v>
      </c>
      <c r="AW850" s="11" t="s">
        <v>35</v>
      </c>
      <c r="AX850" s="11" t="s">
        <v>72</v>
      </c>
      <c r="AY850" s="188" t="s">
        <v>159</v>
      </c>
    </row>
    <row r="851" spans="2:65" s="11" customFormat="1">
      <c r="B851" s="187"/>
      <c r="D851" s="183" t="s">
        <v>170</v>
      </c>
      <c r="E851" s="188" t="s">
        <v>5</v>
      </c>
      <c r="F851" s="189" t="s">
        <v>1432</v>
      </c>
      <c r="H851" s="190">
        <v>21.675000000000001</v>
      </c>
      <c r="I851" s="191"/>
      <c r="L851" s="187"/>
      <c r="M851" s="192"/>
      <c r="N851" s="193"/>
      <c r="O851" s="193"/>
      <c r="P851" s="193"/>
      <c r="Q851" s="193"/>
      <c r="R851" s="193"/>
      <c r="S851" s="193"/>
      <c r="T851" s="194"/>
      <c r="AT851" s="188" t="s">
        <v>170</v>
      </c>
      <c r="AU851" s="188" t="s">
        <v>89</v>
      </c>
      <c r="AV851" s="11" t="s">
        <v>89</v>
      </c>
      <c r="AW851" s="11" t="s">
        <v>35</v>
      </c>
      <c r="AX851" s="11" t="s">
        <v>72</v>
      </c>
      <c r="AY851" s="188" t="s">
        <v>159</v>
      </c>
    </row>
    <row r="852" spans="2:65" s="11" customFormat="1">
      <c r="B852" s="187"/>
      <c r="D852" s="183" t="s">
        <v>170</v>
      </c>
      <c r="E852" s="188" t="s">
        <v>5</v>
      </c>
      <c r="F852" s="189" t="s">
        <v>1433</v>
      </c>
      <c r="H852" s="190">
        <v>3.19</v>
      </c>
      <c r="I852" s="191"/>
      <c r="L852" s="187"/>
      <c r="M852" s="192"/>
      <c r="N852" s="193"/>
      <c r="O852" s="193"/>
      <c r="P852" s="193"/>
      <c r="Q852" s="193"/>
      <c r="R852" s="193"/>
      <c r="S852" s="193"/>
      <c r="T852" s="194"/>
      <c r="AT852" s="188" t="s">
        <v>170</v>
      </c>
      <c r="AU852" s="188" t="s">
        <v>89</v>
      </c>
      <c r="AV852" s="11" t="s">
        <v>89</v>
      </c>
      <c r="AW852" s="11" t="s">
        <v>35</v>
      </c>
      <c r="AX852" s="11" t="s">
        <v>72</v>
      </c>
      <c r="AY852" s="188" t="s">
        <v>159</v>
      </c>
    </row>
    <row r="853" spans="2:65" s="11" customFormat="1">
      <c r="B853" s="187"/>
      <c r="D853" s="183" t="s">
        <v>170</v>
      </c>
      <c r="E853" s="188" t="s">
        <v>5</v>
      </c>
      <c r="F853" s="189" t="s">
        <v>1434</v>
      </c>
      <c r="H853" s="190">
        <v>4.38</v>
      </c>
      <c r="I853" s="191"/>
      <c r="L853" s="187"/>
      <c r="M853" s="192"/>
      <c r="N853" s="193"/>
      <c r="O853" s="193"/>
      <c r="P853" s="193"/>
      <c r="Q853" s="193"/>
      <c r="R853" s="193"/>
      <c r="S853" s="193"/>
      <c r="T853" s="194"/>
      <c r="AT853" s="188" t="s">
        <v>170</v>
      </c>
      <c r="AU853" s="188" t="s">
        <v>89</v>
      </c>
      <c r="AV853" s="11" t="s">
        <v>89</v>
      </c>
      <c r="AW853" s="11" t="s">
        <v>35</v>
      </c>
      <c r="AX853" s="11" t="s">
        <v>72</v>
      </c>
      <c r="AY853" s="188" t="s">
        <v>159</v>
      </c>
    </row>
    <row r="854" spans="2:65" s="11" customFormat="1">
      <c r="B854" s="187"/>
      <c r="D854" s="183" t="s">
        <v>170</v>
      </c>
      <c r="E854" s="188" t="s">
        <v>5</v>
      </c>
      <c r="F854" s="189" t="s">
        <v>1435</v>
      </c>
      <c r="H854" s="190">
        <v>1.4</v>
      </c>
      <c r="I854" s="191"/>
      <c r="L854" s="187"/>
      <c r="M854" s="192"/>
      <c r="N854" s="193"/>
      <c r="O854" s="193"/>
      <c r="P854" s="193"/>
      <c r="Q854" s="193"/>
      <c r="R854" s="193"/>
      <c r="S854" s="193"/>
      <c r="T854" s="194"/>
      <c r="AT854" s="188" t="s">
        <v>170</v>
      </c>
      <c r="AU854" s="188" t="s">
        <v>89</v>
      </c>
      <c r="AV854" s="11" t="s">
        <v>89</v>
      </c>
      <c r="AW854" s="11" t="s">
        <v>35</v>
      </c>
      <c r="AX854" s="11" t="s">
        <v>72</v>
      </c>
      <c r="AY854" s="188" t="s">
        <v>159</v>
      </c>
    </row>
    <row r="855" spans="2:65" s="11" customFormat="1">
      <c r="B855" s="187"/>
      <c r="D855" s="183" t="s">
        <v>170</v>
      </c>
      <c r="E855" s="188" t="s">
        <v>5</v>
      </c>
      <c r="F855" s="189" t="s">
        <v>1436</v>
      </c>
      <c r="H855" s="190">
        <v>4.42</v>
      </c>
      <c r="I855" s="191"/>
      <c r="L855" s="187"/>
      <c r="M855" s="192"/>
      <c r="N855" s="193"/>
      <c r="O855" s="193"/>
      <c r="P855" s="193"/>
      <c r="Q855" s="193"/>
      <c r="R855" s="193"/>
      <c r="S855" s="193"/>
      <c r="T855" s="194"/>
      <c r="AT855" s="188" t="s">
        <v>170</v>
      </c>
      <c r="AU855" s="188" t="s">
        <v>89</v>
      </c>
      <c r="AV855" s="11" t="s">
        <v>89</v>
      </c>
      <c r="AW855" s="11" t="s">
        <v>35</v>
      </c>
      <c r="AX855" s="11" t="s">
        <v>72</v>
      </c>
      <c r="AY855" s="188" t="s">
        <v>159</v>
      </c>
    </row>
    <row r="856" spans="2:65" s="11" customFormat="1">
      <c r="B856" s="187"/>
      <c r="D856" s="183" t="s">
        <v>170</v>
      </c>
      <c r="E856" s="188" t="s">
        <v>5</v>
      </c>
      <c r="F856" s="189" t="s">
        <v>1437</v>
      </c>
      <c r="H856" s="190">
        <v>4.8600000000000003</v>
      </c>
      <c r="I856" s="191"/>
      <c r="L856" s="187"/>
      <c r="M856" s="192"/>
      <c r="N856" s="193"/>
      <c r="O856" s="193"/>
      <c r="P856" s="193"/>
      <c r="Q856" s="193"/>
      <c r="R856" s="193"/>
      <c r="S856" s="193"/>
      <c r="T856" s="194"/>
      <c r="AT856" s="188" t="s">
        <v>170</v>
      </c>
      <c r="AU856" s="188" t="s">
        <v>89</v>
      </c>
      <c r="AV856" s="11" t="s">
        <v>89</v>
      </c>
      <c r="AW856" s="11" t="s">
        <v>35</v>
      </c>
      <c r="AX856" s="11" t="s">
        <v>72</v>
      </c>
      <c r="AY856" s="188" t="s">
        <v>159</v>
      </c>
    </row>
    <row r="857" spans="2:65" s="12" customFormat="1">
      <c r="B857" s="195"/>
      <c r="D857" s="183" t="s">
        <v>170</v>
      </c>
      <c r="E857" s="196" t="s">
        <v>5</v>
      </c>
      <c r="F857" s="197" t="s">
        <v>173</v>
      </c>
      <c r="H857" s="198">
        <v>76.225999999999999</v>
      </c>
      <c r="I857" s="199"/>
      <c r="L857" s="195"/>
      <c r="M857" s="200"/>
      <c r="N857" s="201"/>
      <c r="O857" s="201"/>
      <c r="P857" s="201"/>
      <c r="Q857" s="201"/>
      <c r="R857" s="201"/>
      <c r="S857" s="201"/>
      <c r="T857" s="202"/>
      <c r="AT857" s="196" t="s">
        <v>170</v>
      </c>
      <c r="AU857" s="196" t="s">
        <v>89</v>
      </c>
      <c r="AV857" s="12" t="s">
        <v>166</v>
      </c>
      <c r="AW857" s="12" t="s">
        <v>35</v>
      </c>
      <c r="AX857" s="12" t="s">
        <v>80</v>
      </c>
      <c r="AY857" s="196" t="s">
        <v>159</v>
      </c>
    </row>
    <row r="858" spans="2:65" s="1" customFormat="1" ht="25.5" customHeight="1">
      <c r="B858" s="170"/>
      <c r="C858" s="171" t="s">
        <v>1457</v>
      </c>
      <c r="D858" s="171" t="s">
        <v>161</v>
      </c>
      <c r="E858" s="172" t="s">
        <v>1458</v>
      </c>
      <c r="F858" s="173" t="s">
        <v>1459</v>
      </c>
      <c r="G858" s="174" t="s">
        <v>201</v>
      </c>
      <c r="H858" s="175">
        <v>76.225999999999999</v>
      </c>
      <c r="I858" s="176"/>
      <c r="J858" s="177">
        <f>ROUND(I858*H858,2)</f>
        <v>0</v>
      </c>
      <c r="K858" s="173" t="s">
        <v>165</v>
      </c>
      <c r="L858" s="41"/>
      <c r="M858" s="178" t="s">
        <v>5</v>
      </c>
      <c r="N858" s="179" t="s">
        <v>44</v>
      </c>
      <c r="O858" s="42"/>
      <c r="P858" s="180">
        <f>O858*H858</f>
        <v>0</v>
      </c>
      <c r="Q858" s="180">
        <v>7.92E-3</v>
      </c>
      <c r="R858" s="180">
        <f>Q858*H858</f>
        <v>0.60370992000000001</v>
      </c>
      <c r="S858" s="180">
        <v>0</v>
      </c>
      <c r="T858" s="181">
        <f>S858*H858</f>
        <v>0</v>
      </c>
      <c r="AR858" s="24" t="s">
        <v>256</v>
      </c>
      <c r="AT858" s="24" t="s">
        <v>161</v>
      </c>
      <c r="AU858" s="24" t="s">
        <v>89</v>
      </c>
      <c r="AY858" s="24" t="s">
        <v>159</v>
      </c>
      <c r="BE858" s="182">
        <f>IF(N858="základní",J858,0)</f>
        <v>0</v>
      </c>
      <c r="BF858" s="182">
        <f>IF(N858="snížená",J858,0)</f>
        <v>0</v>
      </c>
      <c r="BG858" s="182">
        <f>IF(N858="zákl. přenesená",J858,0)</f>
        <v>0</v>
      </c>
      <c r="BH858" s="182">
        <f>IF(N858="sníž. přenesená",J858,0)</f>
        <v>0</v>
      </c>
      <c r="BI858" s="182">
        <f>IF(N858="nulová",J858,0)</f>
        <v>0</v>
      </c>
      <c r="BJ858" s="24" t="s">
        <v>89</v>
      </c>
      <c r="BK858" s="182">
        <f>ROUND(I858*H858,2)</f>
        <v>0</v>
      </c>
      <c r="BL858" s="24" t="s">
        <v>256</v>
      </c>
      <c r="BM858" s="24" t="s">
        <v>1460</v>
      </c>
    </row>
    <row r="859" spans="2:65" s="1" customFormat="1" ht="27">
      <c r="B859" s="41"/>
      <c r="D859" s="183" t="s">
        <v>168</v>
      </c>
      <c r="F859" s="184" t="s">
        <v>1461</v>
      </c>
      <c r="I859" s="185"/>
      <c r="L859" s="41"/>
      <c r="M859" s="186"/>
      <c r="N859" s="42"/>
      <c r="O859" s="42"/>
      <c r="P859" s="42"/>
      <c r="Q859" s="42"/>
      <c r="R859" s="42"/>
      <c r="S859" s="42"/>
      <c r="T859" s="70"/>
      <c r="AT859" s="24" t="s">
        <v>168</v>
      </c>
      <c r="AU859" s="24" t="s">
        <v>89</v>
      </c>
    </row>
    <row r="860" spans="2:65" s="11" customFormat="1">
      <c r="B860" s="187"/>
      <c r="D860" s="183" t="s">
        <v>170</v>
      </c>
      <c r="E860" s="188" t="s">
        <v>5</v>
      </c>
      <c r="F860" s="189" t="s">
        <v>1455</v>
      </c>
      <c r="H860" s="190">
        <v>22.687999999999999</v>
      </c>
      <c r="I860" s="191"/>
      <c r="L860" s="187"/>
      <c r="M860" s="192"/>
      <c r="N860" s="193"/>
      <c r="O860" s="193"/>
      <c r="P860" s="193"/>
      <c r="Q860" s="193"/>
      <c r="R860" s="193"/>
      <c r="S860" s="193"/>
      <c r="T860" s="194"/>
      <c r="AT860" s="188" t="s">
        <v>170</v>
      </c>
      <c r="AU860" s="188" t="s">
        <v>89</v>
      </c>
      <c r="AV860" s="11" t="s">
        <v>89</v>
      </c>
      <c r="AW860" s="11" t="s">
        <v>35</v>
      </c>
      <c r="AX860" s="11" t="s">
        <v>72</v>
      </c>
      <c r="AY860" s="188" t="s">
        <v>159</v>
      </c>
    </row>
    <row r="861" spans="2:65" s="11" customFormat="1">
      <c r="B861" s="187"/>
      <c r="D861" s="183" t="s">
        <v>170</v>
      </c>
      <c r="E861" s="188" t="s">
        <v>5</v>
      </c>
      <c r="F861" s="189" t="s">
        <v>1456</v>
      </c>
      <c r="H861" s="190">
        <v>13.613</v>
      </c>
      <c r="I861" s="191"/>
      <c r="L861" s="187"/>
      <c r="M861" s="192"/>
      <c r="N861" s="193"/>
      <c r="O861" s="193"/>
      <c r="P861" s="193"/>
      <c r="Q861" s="193"/>
      <c r="R861" s="193"/>
      <c r="S861" s="193"/>
      <c r="T861" s="194"/>
      <c r="AT861" s="188" t="s">
        <v>170</v>
      </c>
      <c r="AU861" s="188" t="s">
        <v>89</v>
      </c>
      <c r="AV861" s="11" t="s">
        <v>89</v>
      </c>
      <c r="AW861" s="11" t="s">
        <v>35</v>
      </c>
      <c r="AX861" s="11" t="s">
        <v>72</v>
      </c>
      <c r="AY861" s="188" t="s">
        <v>159</v>
      </c>
    </row>
    <row r="862" spans="2:65" s="11" customFormat="1">
      <c r="B862" s="187"/>
      <c r="D862" s="183" t="s">
        <v>170</v>
      </c>
      <c r="E862" s="188" t="s">
        <v>5</v>
      </c>
      <c r="F862" s="189" t="s">
        <v>1432</v>
      </c>
      <c r="H862" s="190">
        <v>21.675000000000001</v>
      </c>
      <c r="I862" s="191"/>
      <c r="L862" s="187"/>
      <c r="M862" s="192"/>
      <c r="N862" s="193"/>
      <c r="O862" s="193"/>
      <c r="P862" s="193"/>
      <c r="Q862" s="193"/>
      <c r="R862" s="193"/>
      <c r="S862" s="193"/>
      <c r="T862" s="194"/>
      <c r="AT862" s="188" t="s">
        <v>170</v>
      </c>
      <c r="AU862" s="188" t="s">
        <v>89</v>
      </c>
      <c r="AV862" s="11" t="s">
        <v>89</v>
      </c>
      <c r="AW862" s="11" t="s">
        <v>35</v>
      </c>
      <c r="AX862" s="11" t="s">
        <v>72</v>
      </c>
      <c r="AY862" s="188" t="s">
        <v>159</v>
      </c>
    </row>
    <row r="863" spans="2:65" s="11" customFormat="1">
      <c r="B863" s="187"/>
      <c r="D863" s="183" t="s">
        <v>170</v>
      </c>
      <c r="E863" s="188" t="s">
        <v>5</v>
      </c>
      <c r="F863" s="189" t="s">
        <v>1433</v>
      </c>
      <c r="H863" s="190">
        <v>3.19</v>
      </c>
      <c r="I863" s="191"/>
      <c r="L863" s="187"/>
      <c r="M863" s="192"/>
      <c r="N863" s="193"/>
      <c r="O863" s="193"/>
      <c r="P863" s="193"/>
      <c r="Q863" s="193"/>
      <c r="R863" s="193"/>
      <c r="S863" s="193"/>
      <c r="T863" s="194"/>
      <c r="AT863" s="188" t="s">
        <v>170</v>
      </c>
      <c r="AU863" s="188" t="s">
        <v>89</v>
      </c>
      <c r="AV863" s="11" t="s">
        <v>89</v>
      </c>
      <c r="AW863" s="11" t="s">
        <v>35</v>
      </c>
      <c r="AX863" s="11" t="s">
        <v>72</v>
      </c>
      <c r="AY863" s="188" t="s">
        <v>159</v>
      </c>
    </row>
    <row r="864" spans="2:65" s="11" customFormat="1">
      <c r="B864" s="187"/>
      <c r="D864" s="183" t="s">
        <v>170</v>
      </c>
      <c r="E864" s="188" t="s">
        <v>5</v>
      </c>
      <c r="F864" s="189" t="s">
        <v>1434</v>
      </c>
      <c r="H864" s="190">
        <v>4.38</v>
      </c>
      <c r="I864" s="191"/>
      <c r="L864" s="187"/>
      <c r="M864" s="192"/>
      <c r="N864" s="193"/>
      <c r="O864" s="193"/>
      <c r="P864" s="193"/>
      <c r="Q864" s="193"/>
      <c r="R864" s="193"/>
      <c r="S864" s="193"/>
      <c r="T864" s="194"/>
      <c r="AT864" s="188" t="s">
        <v>170</v>
      </c>
      <c r="AU864" s="188" t="s">
        <v>89</v>
      </c>
      <c r="AV864" s="11" t="s">
        <v>89</v>
      </c>
      <c r="AW864" s="11" t="s">
        <v>35</v>
      </c>
      <c r="AX864" s="11" t="s">
        <v>72</v>
      </c>
      <c r="AY864" s="188" t="s">
        <v>159</v>
      </c>
    </row>
    <row r="865" spans="2:65" s="11" customFormat="1">
      <c r="B865" s="187"/>
      <c r="D865" s="183" t="s">
        <v>170</v>
      </c>
      <c r="E865" s="188" t="s">
        <v>5</v>
      </c>
      <c r="F865" s="189" t="s">
        <v>1435</v>
      </c>
      <c r="H865" s="190">
        <v>1.4</v>
      </c>
      <c r="I865" s="191"/>
      <c r="L865" s="187"/>
      <c r="M865" s="192"/>
      <c r="N865" s="193"/>
      <c r="O865" s="193"/>
      <c r="P865" s="193"/>
      <c r="Q865" s="193"/>
      <c r="R865" s="193"/>
      <c r="S865" s="193"/>
      <c r="T865" s="194"/>
      <c r="AT865" s="188" t="s">
        <v>170</v>
      </c>
      <c r="AU865" s="188" t="s">
        <v>89</v>
      </c>
      <c r="AV865" s="11" t="s">
        <v>89</v>
      </c>
      <c r="AW865" s="11" t="s">
        <v>35</v>
      </c>
      <c r="AX865" s="11" t="s">
        <v>72</v>
      </c>
      <c r="AY865" s="188" t="s">
        <v>159</v>
      </c>
    </row>
    <row r="866" spans="2:65" s="11" customFormat="1">
      <c r="B866" s="187"/>
      <c r="D866" s="183" t="s">
        <v>170</v>
      </c>
      <c r="E866" s="188" t="s">
        <v>5</v>
      </c>
      <c r="F866" s="189" t="s">
        <v>1436</v>
      </c>
      <c r="H866" s="190">
        <v>4.42</v>
      </c>
      <c r="I866" s="191"/>
      <c r="L866" s="187"/>
      <c r="M866" s="192"/>
      <c r="N866" s="193"/>
      <c r="O866" s="193"/>
      <c r="P866" s="193"/>
      <c r="Q866" s="193"/>
      <c r="R866" s="193"/>
      <c r="S866" s="193"/>
      <c r="T866" s="194"/>
      <c r="AT866" s="188" t="s">
        <v>170</v>
      </c>
      <c r="AU866" s="188" t="s">
        <v>89</v>
      </c>
      <c r="AV866" s="11" t="s">
        <v>89</v>
      </c>
      <c r="AW866" s="11" t="s">
        <v>35</v>
      </c>
      <c r="AX866" s="11" t="s">
        <v>72</v>
      </c>
      <c r="AY866" s="188" t="s">
        <v>159</v>
      </c>
    </row>
    <row r="867" spans="2:65" s="11" customFormat="1">
      <c r="B867" s="187"/>
      <c r="D867" s="183" t="s">
        <v>170</v>
      </c>
      <c r="E867" s="188" t="s">
        <v>5</v>
      </c>
      <c r="F867" s="189" t="s">
        <v>1437</v>
      </c>
      <c r="H867" s="190">
        <v>4.8600000000000003</v>
      </c>
      <c r="I867" s="191"/>
      <c r="L867" s="187"/>
      <c r="M867" s="192"/>
      <c r="N867" s="193"/>
      <c r="O867" s="193"/>
      <c r="P867" s="193"/>
      <c r="Q867" s="193"/>
      <c r="R867" s="193"/>
      <c r="S867" s="193"/>
      <c r="T867" s="194"/>
      <c r="AT867" s="188" t="s">
        <v>170</v>
      </c>
      <c r="AU867" s="188" t="s">
        <v>89</v>
      </c>
      <c r="AV867" s="11" t="s">
        <v>89</v>
      </c>
      <c r="AW867" s="11" t="s">
        <v>35</v>
      </c>
      <c r="AX867" s="11" t="s">
        <v>72</v>
      </c>
      <c r="AY867" s="188" t="s">
        <v>159</v>
      </c>
    </row>
    <row r="868" spans="2:65" s="12" customFormat="1">
      <c r="B868" s="195"/>
      <c r="D868" s="183" t="s">
        <v>170</v>
      </c>
      <c r="E868" s="196" t="s">
        <v>5</v>
      </c>
      <c r="F868" s="197" t="s">
        <v>173</v>
      </c>
      <c r="H868" s="198">
        <v>76.225999999999999</v>
      </c>
      <c r="I868" s="199"/>
      <c r="L868" s="195"/>
      <c r="M868" s="200"/>
      <c r="N868" s="201"/>
      <c r="O868" s="201"/>
      <c r="P868" s="201"/>
      <c r="Q868" s="201"/>
      <c r="R868" s="201"/>
      <c r="S868" s="201"/>
      <c r="T868" s="202"/>
      <c r="AT868" s="196" t="s">
        <v>170</v>
      </c>
      <c r="AU868" s="196" t="s">
        <v>89</v>
      </c>
      <c r="AV868" s="12" t="s">
        <v>166</v>
      </c>
      <c r="AW868" s="12" t="s">
        <v>35</v>
      </c>
      <c r="AX868" s="12" t="s">
        <v>80</v>
      </c>
      <c r="AY868" s="196" t="s">
        <v>159</v>
      </c>
    </row>
    <row r="869" spans="2:65" s="1" customFormat="1" ht="38.25" customHeight="1">
      <c r="B869" s="170"/>
      <c r="C869" s="171" t="s">
        <v>1462</v>
      </c>
      <c r="D869" s="171" t="s">
        <v>161</v>
      </c>
      <c r="E869" s="172" t="s">
        <v>1463</v>
      </c>
      <c r="F869" s="173" t="s">
        <v>1464</v>
      </c>
      <c r="G869" s="174" t="s">
        <v>634</v>
      </c>
      <c r="H869" s="228"/>
      <c r="I869" s="176"/>
      <c r="J869" s="177">
        <f>ROUND(I869*H869,2)</f>
        <v>0</v>
      </c>
      <c r="K869" s="173" t="s">
        <v>165</v>
      </c>
      <c r="L869" s="41"/>
      <c r="M869" s="178" t="s">
        <v>5</v>
      </c>
      <c r="N869" s="179" t="s">
        <v>44</v>
      </c>
      <c r="O869" s="42"/>
      <c r="P869" s="180">
        <f>O869*H869</f>
        <v>0</v>
      </c>
      <c r="Q869" s="180">
        <v>0</v>
      </c>
      <c r="R869" s="180">
        <f>Q869*H869</f>
        <v>0</v>
      </c>
      <c r="S869" s="180">
        <v>0</v>
      </c>
      <c r="T869" s="181">
        <f>S869*H869</f>
        <v>0</v>
      </c>
      <c r="AR869" s="24" t="s">
        <v>256</v>
      </c>
      <c r="AT869" s="24" t="s">
        <v>161</v>
      </c>
      <c r="AU869" s="24" t="s">
        <v>89</v>
      </c>
      <c r="AY869" s="24" t="s">
        <v>159</v>
      </c>
      <c r="BE869" s="182">
        <f>IF(N869="základní",J869,0)</f>
        <v>0</v>
      </c>
      <c r="BF869" s="182">
        <f>IF(N869="snížená",J869,0)</f>
        <v>0</v>
      </c>
      <c r="BG869" s="182">
        <f>IF(N869="zákl. přenesená",J869,0)</f>
        <v>0</v>
      </c>
      <c r="BH869" s="182">
        <f>IF(N869="sníž. přenesená",J869,0)</f>
        <v>0</v>
      </c>
      <c r="BI869" s="182">
        <f>IF(N869="nulová",J869,0)</f>
        <v>0</v>
      </c>
      <c r="BJ869" s="24" t="s">
        <v>89</v>
      </c>
      <c r="BK869" s="182">
        <f>ROUND(I869*H869,2)</f>
        <v>0</v>
      </c>
      <c r="BL869" s="24" t="s">
        <v>256</v>
      </c>
      <c r="BM869" s="24" t="s">
        <v>1465</v>
      </c>
    </row>
    <row r="870" spans="2:65" s="1" customFormat="1" ht="121.5">
      <c r="B870" s="41"/>
      <c r="D870" s="183" t="s">
        <v>168</v>
      </c>
      <c r="F870" s="184" t="s">
        <v>636</v>
      </c>
      <c r="I870" s="185"/>
      <c r="L870" s="41"/>
      <c r="M870" s="186"/>
      <c r="N870" s="42"/>
      <c r="O870" s="42"/>
      <c r="P870" s="42"/>
      <c r="Q870" s="42"/>
      <c r="R870" s="42"/>
      <c r="S870" s="42"/>
      <c r="T870" s="70"/>
      <c r="AT870" s="24" t="s">
        <v>168</v>
      </c>
      <c r="AU870" s="24" t="s">
        <v>89</v>
      </c>
    </row>
    <row r="871" spans="2:65" s="10" customFormat="1" ht="29.85" customHeight="1">
      <c r="B871" s="157"/>
      <c r="D871" s="158" t="s">
        <v>71</v>
      </c>
      <c r="E871" s="168" t="s">
        <v>1466</v>
      </c>
      <c r="F871" s="168" t="s">
        <v>1467</v>
      </c>
      <c r="I871" s="160"/>
      <c r="J871" s="169">
        <f>BK871</f>
        <v>0</v>
      </c>
      <c r="L871" s="157"/>
      <c r="M871" s="162"/>
      <c r="N871" s="163"/>
      <c r="O871" s="163"/>
      <c r="P871" s="164">
        <f>SUM(P872:P912)</f>
        <v>0</v>
      </c>
      <c r="Q871" s="163"/>
      <c r="R871" s="164">
        <f>SUM(R872:R912)</f>
        <v>2.1006976399999995</v>
      </c>
      <c r="S871" s="163"/>
      <c r="T871" s="165">
        <f>SUM(T872:T912)</f>
        <v>0</v>
      </c>
      <c r="AR871" s="158" t="s">
        <v>89</v>
      </c>
      <c r="AT871" s="166" t="s">
        <v>71</v>
      </c>
      <c r="AU871" s="166" t="s">
        <v>80</v>
      </c>
      <c r="AY871" s="158" t="s">
        <v>159</v>
      </c>
      <c r="BK871" s="167">
        <f>SUM(BK872:BK912)</f>
        <v>0</v>
      </c>
    </row>
    <row r="872" spans="2:65" s="1" customFormat="1" ht="38.25" customHeight="1">
      <c r="B872" s="170"/>
      <c r="C872" s="171" t="s">
        <v>1468</v>
      </c>
      <c r="D872" s="171" t="s">
        <v>161</v>
      </c>
      <c r="E872" s="172" t="s">
        <v>1469</v>
      </c>
      <c r="F872" s="173" t="s">
        <v>1470</v>
      </c>
      <c r="G872" s="174" t="s">
        <v>425</v>
      </c>
      <c r="H872" s="175">
        <v>84</v>
      </c>
      <c r="I872" s="176"/>
      <c r="J872" s="177">
        <f>ROUND(I872*H872,2)</f>
        <v>0</v>
      </c>
      <c r="K872" s="173" t="s">
        <v>165</v>
      </c>
      <c r="L872" s="41"/>
      <c r="M872" s="178" t="s">
        <v>5</v>
      </c>
      <c r="N872" s="179" t="s">
        <v>44</v>
      </c>
      <c r="O872" s="42"/>
      <c r="P872" s="180">
        <f>O872*H872</f>
        <v>0</v>
      </c>
      <c r="Q872" s="180">
        <v>5.0000000000000002E-5</v>
      </c>
      <c r="R872" s="180">
        <f>Q872*H872</f>
        <v>4.2000000000000006E-3</v>
      </c>
      <c r="S872" s="180">
        <v>0</v>
      </c>
      <c r="T872" s="181">
        <f>S872*H872</f>
        <v>0</v>
      </c>
      <c r="AR872" s="24" t="s">
        <v>256</v>
      </c>
      <c r="AT872" s="24" t="s">
        <v>161</v>
      </c>
      <c r="AU872" s="24" t="s">
        <v>89</v>
      </c>
      <c r="AY872" s="24" t="s">
        <v>159</v>
      </c>
      <c r="BE872" s="182">
        <f>IF(N872="základní",J872,0)</f>
        <v>0</v>
      </c>
      <c r="BF872" s="182">
        <f>IF(N872="snížená",J872,0)</f>
        <v>0</v>
      </c>
      <c r="BG872" s="182">
        <f>IF(N872="zákl. přenesená",J872,0)</f>
        <v>0</v>
      </c>
      <c r="BH872" s="182">
        <f>IF(N872="sníž. přenesená",J872,0)</f>
        <v>0</v>
      </c>
      <c r="BI872" s="182">
        <f>IF(N872="nulová",J872,0)</f>
        <v>0</v>
      </c>
      <c r="BJ872" s="24" t="s">
        <v>89</v>
      </c>
      <c r="BK872" s="182">
        <f>ROUND(I872*H872,2)</f>
        <v>0</v>
      </c>
      <c r="BL872" s="24" t="s">
        <v>256</v>
      </c>
      <c r="BM872" s="24" t="s">
        <v>1471</v>
      </c>
    </row>
    <row r="873" spans="2:65" s="1" customFormat="1" ht="40.5">
      <c r="B873" s="41"/>
      <c r="D873" s="183" t="s">
        <v>168</v>
      </c>
      <c r="F873" s="184" t="s">
        <v>1472</v>
      </c>
      <c r="I873" s="185"/>
      <c r="L873" s="41"/>
      <c r="M873" s="186"/>
      <c r="N873" s="42"/>
      <c r="O873" s="42"/>
      <c r="P873" s="42"/>
      <c r="Q873" s="42"/>
      <c r="R873" s="42"/>
      <c r="S873" s="42"/>
      <c r="T873" s="70"/>
      <c r="AT873" s="24" t="s">
        <v>168</v>
      </c>
      <c r="AU873" s="24" t="s">
        <v>89</v>
      </c>
    </row>
    <row r="874" spans="2:65" s="11" customFormat="1">
      <c r="B874" s="187"/>
      <c r="D874" s="183" t="s">
        <v>170</v>
      </c>
      <c r="E874" s="188" t="s">
        <v>5</v>
      </c>
      <c r="F874" s="189" t="s">
        <v>1473</v>
      </c>
      <c r="H874" s="190">
        <v>21.7</v>
      </c>
      <c r="I874" s="191"/>
      <c r="L874" s="187"/>
      <c r="M874" s="192"/>
      <c r="N874" s="193"/>
      <c r="O874" s="193"/>
      <c r="P874" s="193"/>
      <c r="Q874" s="193"/>
      <c r="R874" s="193"/>
      <c r="S874" s="193"/>
      <c r="T874" s="194"/>
      <c r="AT874" s="188" t="s">
        <v>170</v>
      </c>
      <c r="AU874" s="188" t="s">
        <v>89</v>
      </c>
      <c r="AV874" s="11" t="s">
        <v>89</v>
      </c>
      <c r="AW874" s="11" t="s">
        <v>35</v>
      </c>
      <c r="AX874" s="11" t="s">
        <v>72</v>
      </c>
      <c r="AY874" s="188" t="s">
        <v>159</v>
      </c>
    </row>
    <row r="875" spans="2:65" s="11" customFormat="1">
      <c r="B875" s="187"/>
      <c r="D875" s="183" t="s">
        <v>170</v>
      </c>
      <c r="E875" s="188" t="s">
        <v>5</v>
      </c>
      <c r="F875" s="189" t="s">
        <v>1474</v>
      </c>
      <c r="H875" s="190">
        <v>14</v>
      </c>
      <c r="I875" s="191"/>
      <c r="L875" s="187"/>
      <c r="M875" s="192"/>
      <c r="N875" s="193"/>
      <c r="O875" s="193"/>
      <c r="P875" s="193"/>
      <c r="Q875" s="193"/>
      <c r="R875" s="193"/>
      <c r="S875" s="193"/>
      <c r="T875" s="194"/>
      <c r="AT875" s="188" t="s">
        <v>170</v>
      </c>
      <c r="AU875" s="188" t="s">
        <v>89</v>
      </c>
      <c r="AV875" s="11" t="s">
        <v>89</v>
      </c>
      <c r="AW875" s="11" t="s">
        <v>35</v>
      </c>
      <c r="AX875" s="11" t="s">
        <v>72</v>
      </c>
      <c r="AY875" s="188" t="s">
        <v>159</v>
      </c>
    </row>
    <row r="876" spans="2:65" s="11" customFormat="1">
      <c r="B876" s="187"/>
      <c r="D876" s="183" t="s">
        <v>170</v>
      </c>
      <c r="E876" s="188" t="s">
        <v>5</v>
      </c>
      <c r="F876" s="189" t="s">
        <v>1475</v>
      </c>
      <c r="H876" s="190">
        <v>16.100000000000001</v>
      </c>
      <c r="I876" s="191"/>
      <c r="L876" s="187"/>
      <c r="M876" s="192"/>
      <c r="N876" s="193"/>
      <c r="O876" s="193"/>
      <c r="P876" s="193"/>
      <c r="Q876" s="193"/>
      <c r="R876" s="193"/>
      <c r="S876" s="193"/>
      <c r="T876" s="194"/>
      <c r="AT876" s="188" t="s">
        <v>170</v>
      </c>
      <c r="AU876" s="188" t="s">
        <v>89</v>
      </c>
      <c r="AV876" s="11" t="s">
        <v>89</v>
      </c>
      <c r="AW876" s="11" t="s">
        <v>35</v>
      </c>
      <c r="AX876" s="11" t="s">
        <v>72</v>
      </c>
      <c r="AY876" s="188" t="s">
        <v>159</v>
      </c>
    </row>
    <row r="877" spans="2:65" s="11" customFormat="1">
      <c r="B877" s="187"/>
      <c r="D877" s="183" t="s">
        <v>170</v>
      </c>
      <c r="E877" s="188" t="s">
        <v>5</v>
      </c>
      <c r="F877" s="189" t="s">
        <v>1476</v>
      </c>
      <c r="H877" s="190">
        <v>4.9000000000000004</v>
      </c>
      <c r="I877" s="191"/>
      <c r="L877" s="187"/>
      <c r="M877" s="192"/>
      <c r="N877" s="193"/>
      <c r="O877" s="193"/>
      <c r="P877" s="193"/>
      <c r="Q877" s="193"/>
      <c r="R877" s="193"/>
      <c r="S877" s="193"/>
      <c r="T877" s="194"/>
      <c r="AT877" s="188" t="s">
        <v>170</v>
      </c>
      <c r="AU877" s="188" t="s">
        <v>89</v>
      </c>
      <c r="AV877" s="11" t="s">
        <v>89</v>
      </c>
      <c r="AW877" s="11" t="s">
        <v>35</v>
      </c>
      <c r="AX877" s="11" t="s">
        <v>72</v>
      </c>
      <c r="AY877" s="188" t="s">
        <v>159</v>
      </c>
    </row>
    <row r="878" spans="2:65" s="11" customFormat="1">
      <c r="B878" s="187"/>
      <c r="D878" s="183" t="s">
        <v>170</v>
      </c>
      <c r="E878" s="188" t="s">
        <v>5</v>
      </c>
      <c r="F878" s="189" t="s">
        <v>1477</v>
      </c>
      <c r="H878" s="190">
        <v>12.4</v>
      </c>
      <c r="I878" s="191"/>
      <c r="L878" s="187"/>
      <c r="M878" s="192"/>
      <c r="N878" s="193"/>
      <c r="O878" s="193"/>
      <c r="P878" s="193"/>
      <c r="Q878" s="193"/>
      <c r="R878" s="193"/>
      <c r="S878" s="193"/>
      <c r="T878" s="194"/>
      <c r="AT878" s="188" t="s">
        <v>170</v>
      </c>
      <c r="AU878" s="188" t="s">
        <v>89</v>
      </c>
      <c r="AV878" s="11" t="s">
        <v>89</v>
      </c>
      <c r="AW878" s="11" t="s">
        <v>35</v>
      </c>
      <c r="AX878" s="11" t="s">
        <v>72</v>
      </c>
      <c r="AY878" s="188" t="s">
        <v>159</v>
      </c>
    </row>
    <row r="879" spans="2:65" s="11" customFormat="1">
      <c r="B879" s="187"/>
      <c r="D879" s="183" t="s">
        <v>170</v>
      </c>
      <c r="E879" s="188" t="s">
        <v>5</v>
      </c>
      <c r="F879" s="189" t="s">
        <v>1478</v>
      </c>
      <c r="H879" s="190">
        <v>14.9</v>
      </c>
      <c r="I879" s="191"/>
      <c r="L879" s="187"/>
      <c r="M879" s="192"/>
      <c r="N879" s="193"/>
      <c r="O879" s="193"/>
      <c r="P879" s="193"/>
      <c r="Q879" s="193"/>
      <c r="R879" s="193"/>
      <c r="S879" s="193"/>
      <c r="T879" s="194"/>
      <c r="AT879" s="188" t="s">
        <v>170</v>
      </c>
      <c r="AU879" s="188" t="s">
        <v>89</v>
      </c>
      <c r="AV879" s="11" t="s">
        <v>89</v>
      </c>
      <c r="AW879" s="11" t="s">
        <v>35</v>
      </c>
      <c r="AX879" s="11" t="s">
        <v>72</v>
      </c>
      <c r="AY879" s="188" t="s">
        <v>159</v>
      </c>
    </row>
    <row r="880" spans="2:65" s="12" customFormat="1">
      <c r="B880" s="195"/>
      <c r="D880" s="183" t="s">
        <v>170</v>
      </c>
      <c r="E880" s="196" t="s">
        <v>5</v>
      </c>
      <c r="F880" s="197" t="s">
        <v>173</v>
      </c>
      <c r="H880" s="198">
        <v>84</v>
      </c>
      <c r="I880" s="199"/>
      <c r="L880" s="195"/>
      <c r="M880" s="200"/>
      <c r="N880" s="201"/>
      <c r="O880" s="201"/>
      <c r="P880" s="201"/>
      <c r="Q880" s="201"/>
      <c r="R880" s="201"/>
      <c r="S880" s="201"/>
      <c r="T880" s="202"/>
      <c r="AT880" s="196" t="s">
        <v>170</v>
      </c>
      <c r="AU880" s="196" t="s">
        <v>89</v>
      </c>
      <c r="AV880" s="12" t="s">
        <v>166</v>
      </c>
      <c r="AW880" s="12" t="s">
        <v>35</v>
      </c>
      <c r="AX880" s="12" t="s">
        <v>80</v>
      </c>
      <c r="AY880" s="196" t="s">
        <v>159</v>
      </c>
    </row>
    <row r="881" spans="2:65" s="1" customFormat="1" ht="16.5" customHeight="1">
      <c r="B881" s="170"/>
      <c r="C881" s="203" t="s">
        <v>1479</v>
      </c>
      <c r="D881" s="203" t="s">
        <v>252</v>
      </c>
      <c r="E881" s="204" t="s">
        <v>1480</v>
      </c>
      <c r="F881" s="205" t="s">
        <v>1481</v>
      </c>
      <c r="G881" s="206" t="s">
        <v>425</v>
      </c>
      <c r="H881" s="207">
        <v>92.4</v>
      </c>
      <c r="I881" s="208"/>
      <c r="J881" s="209">
        <f>ROUND(I881*H881,2)</f>
        <v>0</v>
      </c>
      <c r="K881" s="205" t="s">
        <v>165</v>
      </c>
      <c r="L881" s="210"/>
      <c r="M881" s="211" t="s">
        <v>5</v>
      </c>
      <c r="N881" s="212" t="s">
        <v>44</v>
      </c>
      <c r="O881" s="42"/>
      <c r="P881" s="180">
        <f>O881*H881</f>
        <v>0</v>
      </c>
      <c r="Q881" s="180">
        <v>2.0000000000000001E-4</v>
      </c>
      <c r="R881" s="180">
        <f>Q881*H881</f>
        <v>1.8480000000000003E-2</v>
      </c>
      <c r="S881" s="180">
        <v>0</v>
      </c>
      <c r="T881" s="181">
        <f>S881*H881</f>
        <v>0</v>
      </c>
      <c r="AR881" s="24" t="s">
        <v>367</v>
      </c>
      <c r="AT881" s="24" t="s">
        <v>252</v>
      </c>
      <c r="AU881" s="24" t="s">
        <v>89</v>
      </c>
      <c r="AY881" s="24" t="s">
        <v>159</v>
      </c>
      <c r="BE881" s="182">
        <f>IF(N881="základní",J881,0)</f>
        <v>0</v>
      </c>
      <c r="BF881" s="182">
        <f>IF(N881="snížená",J881,0)</f>
        <v>0</v>
      </c>
      <c r="BG881" s="182">
        <f>IF(N881="zákl. přenesená",J881,0)</f>
        <v>0</v>
      </c>
      <c r="BH881" s="182">
        <f>IF(N881="sníž. přenesená",J881,0)</f>
        <v>0</v>
      </c>
      <c r="BI881" s="182">
        <f>IF(N881="nulová",J881,0)</f>
        <v>0</v>
      </c>
      <c r="BJ881" s="24" t="s">
        <v>89</v>
      </c>
      <c r="BK881" s="182">
        <f>ROUND(I881*H881,2)</f>
        <v>0</v>
      </c>
      <c r="BL881" s="24" t="s">
        <v>256</v>
      </c>
      <c r="BM881" s="24" t="s">
        <v>1482</v>
      </c>
    </row>
    <row r="882" spans="2:65" s="11" customFormat="1">
      <c r="B882" s="187"/>
      <c r="D882" s="183" t="s">
        <v>170</v>
      </c>
      <c r="E882" s="188" t="s">
        <v>5</v>
      </c>
      <c r="F882" s="189" t="s">
        <v>1483</v>
      </c>
      <c r="H882" s="190">
        <v>92.4</v>
      </c>
      <c r="I882" s="191"/>
      <c r="L882" s="187"/>
      <c r="M882" s="192"/>
      <c r="N882" s="193"/>
      <c r="O882" s="193"/>
      <c r="P882" s="193"/>
      <c r="Q882" s="193"/>
      <c r="R882" s="193"/>
      <c r="S882" s="193"/>
      <c r="T882" s="194"/>
      <c r="AT882" s="188" t="s">
        <v>170</v>
      </c>
      <c r="AU882" s="188" t="s">
        <v>89</v>
      </c>
      <c r="AV882" s="11" t="s">
        <v>89</v>
      </c>
      <c r="AW882" s="11" t="s">
        <v>35</v>
      </c>
      <c r="AX882" s="11" t="s">
        <v>80</v>
      </c>
      <c r="AY882" s="188" t="s">
        <v>159</v>
      </c>
    </row>
    <row r="883" spans="2:65" s="1" customFormat="1" ht="16.5" customHeight="1">
      <c r="B883" s="170"/>
      <c r="C883" s="171" t="s">
        <v>1484</v>
      </c>
      <c r="D883" s="171" t="s">
        <v>161</v>
      </c>
      <c r="E883" s="172" t="s">
        <v>1485</v>
      </c>
      <c r="F883" s="173" t="s">
        <v>1486</v>
      </c>
      <c r="G883" s="174" t="s">
        <v>425</v>
      </c>
      <c r="H883" s="175">
        <v>8.9</v>
      </c>
      <c r="I883" s="176"/>
      <c r="J883" s="177">
        <f>ROUND(I883*H883,2)</f>
        <v>0</v>
      </c>
      <c r="K883" s="173" t="s">
        <v>165</v>
      </c>
      <c r="L883" s="41"/>
      <c r="M883" s="178" t="s">
        <v>5</v>
      </c>
      <c r="N883" s="179" t="s">
        <v>44</v>
      </c>
      <c r="O883" s="42"/>
      <c r="P883" s="180">
        <f>O883*H883</f>
        <v>0</v>
      </c>
      <c r="Q883" s="180">
        <v>4.0000000000000003E-5</v>
      </c>
      <c r="R883" s="180">
        <f>Q883*H883</f>
        <v>3.5600000000000003E-4</v>
      </c>
      <c r="S883" s="180">
        <v>0</v>
      </c>
      <c r="T883" s="181">
        <f>S883*H883</f>
        <v>0</v>
      </c>
      <c r="AR883" s="24" t="s">
        <v>256</v>
      </c>
      <c r="AT883" s="24" t="s">
        <v>161</v>
      </c>
      <c r="AU883" s="24" t="s">
        <v>89</v>
      </c>
      <c r="AY883" s="24" t="s">
        <v>159</v>
      </c>
      <c r="BE883" s="182">
        <f>IF(N883="základní",J883,0)</f>
        <v>0</v>
      </c>
      <c r="BF883" s="182">
        <f>IF(N883="snížená",J883,0)</f>
        <v>0</v>
      </c>
      <c r="BG883" s="182">
        <f>IF(N883="zákl. přenesená",J883,0)</f>
        <v>0</v>
      </c>
      <c r="BH883" s="182">
        <f>IF(N883="sníž. přenesená",J883,0)</f>
        <v>0</v>
      </c>
      <c r="BI883" s="182">
        <f>IF(N883="nulová",J883,0)</f>
        <v>0</v>
      </c>
      <c r="BJ883" s="24" t="s">
        <v>89</v>
      </c>
      <c r="BK883" s="182">
        <f>ROUND(I883*H883,2)</f>
        <v>0</v>
      </c>
      <c r="BL883" s="24" t="s">
        <v>256</v>
      </c>
      <c r="BM883" s="24" t="s">
        <v>1487</v>
      </c>
    </row>
    <row r="884" spans="2:65" s="1" customFormat="1" ht="40.5">
      <c r="B884" s="41"/>
      <c r="D884" s="183" t="s">
        <v>168</v>
      </c>
      <c r="F884" s="184" t="s">
        <v>1488</v>
      </c>
      <c r="I884" s="185"/>
      <c r="L884" s="41"/>
      <c r="M884" s="186"/>
      <c r="N884" s="42"/>
      <c r="O884" s="42"/>
      <c r="P884" s="42"/>
      <c r="Q884" s="42"/>
      <c r="R884" s="42"/>
      <c r="S884" s="42"/>
      <c r="T884" s="70"/>
      <c r="AT884" s="24" t="s">
        <v>168</v>
      </c>
      <c r="AU884" s="24" t="s">
        <v>89</v>
      </c>
    </row>
    <row r="885" spans="2:65" s="11" customFormat="1">
      <c r="B885" s="187"/>
      <c r="D885" s="183" t="s">
        <v>170</v>
      </c>
      <c r="E885" s="188" t="s">
        <v>5</v>
      </c>
      <c r="F885" s="189" t="s">
        <v>1489</v>
      </c>
      <c r="H885" s="190">
        <v>4.0999999999999996</v>
      </c>
      <c r="I885" s="191"/>
      <c r="L885" s="187"/>
      <c r="M885" s="192"/>
      <c r="N885" s="193"/>
      <c r="O885" s="193"/>
      <c r="P885" s="193"/>
      <c r="Q885" s="193"/>
      <c r="R885" s="193"/>
      <c r="S885" s="193"/>
      <c r="T885" s="194"/>
      <c r="AT885" s="188" t="s">
        <v>170</v>
      </c>
      <c r="AU885" s="188" t="s">
        <v>89</v>
      </c>
      <c r="AV885" s="11" t="s">
        <v>89</v>
      </c>
      <c r="AW885" s="11" t="s">
        <v>35</v>
      </c>
      <c r="AX885" s="11" t="s">
        <v>72</v>
      </c>
      <c r="AY885" s="188" t="s">
        <v>159</v>
      </c>
    </row>
    <row r="886" spans="2:65" s="11" customFormat="1">
      <c r="B886" s="187"/>
      <c r="D886" s="183" t="s">
        <v>170</v>
      </c>
      <c r="E886" s="188" t="s">
        <v>5</v>
      </c>
      <c r="F886" s="189" t="s">
        <v>1490</v>
      </c>
      <c r="H886" s="190">
        <v>4.8</v>
      </c>
      <c r="I886" s="191"/>
      <c r="L886" s="187"/>
      <c r="M886" s="192"/>
      <c r="N886" s="193"/>
      <c r="O886" s="193"/>
      <c r="P886" s="193"/>
      <c r="Q886" s="193"/>
      <c r="R886" s="193"/>
      <c r="S886" s="193"/>
      <c r="T886" s="194"/>
      <c r="AT886" s="188" t="s">
        <v>170</v>
      </c>
      <c r="AU886" s="188" t="s">
        <v>89</v>
      </c>
      <c r="AV886" s="11" t="s">
        <v>89</v>
      </c>
      <c r="AW886" s="11" t="s">
        <v>35</v>
      </c>
      <c r="AX886" s="11" t="s">
        <v>72</v>
      </c>
      <c r="AY886" s="188" t="s">
        <v>159</v>
      </c>
    </row>
    <row r="887" spans="2:65" s="12" customFormat="1">
      <c r="B887" s="195"/>
      <c r="D887" s="183" t="s">
        <v>170</v>
      </c>
      <c r="E887" s="196" t="s">
        <v>5</v>
      </c>
      <c r="F887" s="197" t="s">
        <v>173</v>
      </c>
      <c r="H887" s="198">
        <v>8.9</v>
      </c>
      <c r="I887" s="199"/>
      <c r="L887" s="195"/>
      <c r="M887" s="200"/>
      <c r="N887" s="201"/>
      <c r="O887" s="201"/>
      <c r="P887" s="201"/>
      <c r="Q887" s="201"/>
      <c r="R887" s="201"/>
      <c r="S887" s="201"/>
      <c r="T887" s="202"/>
      <c r="AT887" s="196" t="s">
        <v>170</v>
      </c>
      <c r="AU887" s="196" t="s">
        <v>89</v>
      </c>
      <c r="AV887" s="12" t="s">
        <v>166</v>
      </c>
      <c r="AW887" s="12" t="s">
        <v>35</v>
      </c>
      <c r="AX887" s="12" t="s">
        <v>80</v>
      </c>
      <c r="AY887" s="196" t="s">
        <v>159</v>
      </c>
    </row>
    <row r="888" spans="2:65" s="1" customFormat="1" ht="16.5" customHeight="1">
      <c r="B888" s="170"/>
      <c r="C888" s="203" t="s">
        <v>1491</v>
      </c>
      <c r="D888" s="203" t="s">
        <v>252</v>
      </c>
      <c r="E888" s="204" t="s">
        <v>1492</v>
      </c>
      <c r="F888" s="205" t="s">
        <v>1493</v>
      </c>
      <c r="G888" s="206" t="s">
        <v>425</v>
      </c>
      <c r="H888" s="207">
        <v>11.125</v>
      </c>
      <c r="I888" s="208"/>
      <c r="J888" s="209">
        <f>ROUND(I888*H888,2)</f>
        <v>0</v>
      </c>
      <c r="K888" s="205" t="s">
        <v>165</v>
      </c>
      <c r="L888" s="210"/>
      <c r="M888" s="211" t="s">
        <v>5</v>
      </c>
      <c r="N888" s="212" t="s">
        <v>44</v>
      </c>
      <c r="O888" s="42"/>
      <c r="P888" s="180">
        <f>O888*H888</f>
        <v>0</v>
      </c>
      <c r="Q888" s="180">
        <v>1.6000000000000001E-4</v>
      </c>
      <c r="R888" s="180">
        <f>Q888*H888</f>
        <v>1.7800000000000001E-3</v>
      </c>
      <c r="S888" s="180">
        <v>0</v>
      </c>
      <c r="T888" s="181">
        <f>S888*H888</f>
        <v>0</v>
      </c>
      <c r="AR888" s="24" t="s">
        <v>367</v>
      </c>
      <c r="AT888" s="24" t="s">
        <v>252</v>
      </c>
      <c r="AU888" s="24" t="s">
        <v>89</v>
      </c>
      <c r="AY888" s="24" t="s">
        <v>159</v>
      </c>
      <c r="BE888" s="182">
        <f>IF(N888="základní",J888,0)</f>
        <v>0</v>
      </c>
      <c r="BF888" s="182">
        <f>IF(N888="snížená",J888,0)</f>
        <v>0</v>
      </c>
      <c r="BG888" s="182">
        <f>IF(N888="zákl. přenesená",J888,0)</f>
        <v>0</v>
      </c>
      <c r="BH888" s="182">
        <f>IF(N888="sníž. přenesená",J888,0)</f>
        <v>0</v>
      </c>
      <c r="BI888" s="182">
        <f>IF(N888="nulová",J888,0)</f>
        <v>0</v>
      </c>
      <c r="BJ888" s="24" t="s">
        <v>89</v>
      </c>
      <c r="BK888" s="182">
        <f>ROUND(I888*H888,2)</f>
        <v>0</v>
      </c>
      <c r="BL888" s="24" t="s">
        <v>256</v>
      </c>
      <c r="BM888" s="24" t="s">
        <v>1494</v>
      </c>
    </row>
    <row r="889" spans="2:65" s="11" customFormat="1">
      <c r="B889" s="187"/>
      <c r="D889" s="183" t="s">
        <v>170</v>
      </c>
      <c r="E889" s="188" t="s">
        <v>5</v>
      </c>
      <c r="F889" s="189" t="s">
        <v>1495</v>
      </c>
      <c r="H889" s="190">
        <v>11.125</v>
      </c>
      <c r="I889" s="191"/>
      <c r="L889" s="187"/>
      <c r="M889" s="192"/>
      <c r="N889" s="193"/>
      <c r="O889" s="193"/>
      <c r="P889" s="193"/>
      <c r="Q889" s="193"/>
      <c r="R889" s="193"/>
      <c r="S889" s="193"/>
      <c r="T889" s="194"/>
      <c r="AT889" s="188" t="s">
        <v>170</v>
      </c>
      <c r="AU889" s="188" t="s">
        <v>89</v>
      </c>
      <c r="AV889" s="11" t="s">
        <v>89</v>
      </c>
      <c r="AW889" s="11" t="s">
        <v>35</v>
      </c>
      <c r="AX889" s="11" t="s">
        <v>80</v>
      </c>
      <c r="AY889" s="188" t="s">
        <v>159</v>
      </c>
    </row>
    <row r="890" spans="2:65" s="1" customFormat="1" ht="38.25" customHeight="1">
      <c r="B890" s="170"/>
      <c r="C890" s="171" t="s">
        <v>1496</v>
      </c>
      <c r="D890" s="171" t="s">
        <v>161</v>
      </c>
      <c r="E890" s="172" t="s">
        <v>1497</v>
      </c>
      <c r="F890" s="173" t="s">
        <v>1498</v>
      </c>
      <c r="G890" s="174" t="s">
        <v>201</v>
      </c>
      <c r="H890" s="175">
        <v>95.08</v>
      </c>
      <c r="I890" s="176"/>
      <c r="J890" s="177">
        <f>ROUND(I890*H890,2)</f>
        <v>0</v>
      </c>
      <c r="K890" s="173" t="s">
        <v>165</v>
      </c>
      <c r="L890" s="41"/>
      <c r="M890" s="178" t="s">
        <v>5</v>
      </c>
      <c r="N890" s="179" t="s">
        <v>44</v>
      </c>
      <c r="O890" s="42"/>
      <c r="P890" s="180">
        <f>O890*H890</f>
        <v>0</v>
      </c>
      <c r="Q890" s="180">
        <v>1.1E-4</v>
      </c>
      <c r="R890" s="180">
        <f>Q890*H890</f>
        <v>1.0458800000000001E-2</v>
      </c>
      <c r="S890" s="180">
        <v>0</v>
      </c>
      <c r="T890" s="181">
        <f>S890*H890</f>
        <v>0</v>
      </c>
      <c r="AR890" s="24" t="s">
        <v>256</v>
      </c>
      <c r="AT890" s="24" t="s">
        <v>161</v>
      </c>
      <c r="AU890" s="24" t="s">
        <v>89</v>
      </c>
      <c r="AY890" s="24" t="s">
        <v>159</v>
      </c>
      <c r="BE890" s="182">
        <f>IF(N890="základní",J890,0)</f>
        <v>0</v>
      </c>
      <c r="BF890" s="182">
        <f>IF(N890="snížená",J890,0)</f>
        <v>0</v>
      </c>
      <c r="BG890" s="182">
        <f>IF(N890="zákl. přenesená",J890,0)</f>
        <v>0</v>
      </c>
      <c r="BH890" s="182">
        <f>IF(N890="sníž. přenesená",J890,0)</f>
        <v>0</v>
      </c>
      <c r="BI890" s="182">
        <f>IF(N890="nulová",J890,0)</f>
        <v>0</v>
      </c>
      <c r="BJ890" s="24" t="s">
        <v>89</v>
      </c>
      <c r="BK890" s="182">
        <f>ROUND(I890*H890,2)</f>
        <v>0</v>
      </c>
      <c r="BL890" s="24" t="s">
        <v>256</v>
      </c>
      <c r="BM890" s="24" t="s">
        <v>1499</v>
      </c>
    </row>
    <row r="891" spans="2:65" s="1" customFormat="1" ht="27">
      <c r="B891" s="41"/>
      <c r="D891" s="183" t="s">
        <v>168</v>
      </c>
      <c r="F891" s="184" t="s">
        <v>1500</v>
      </c>
      <c r="I891" s="185"/>
      <c r="L891" s="41"/>
      <c r="M891" s="186"/>
      <c r="N891" s="42"/>
      <c r="O891" s="42"/>
      <c r="P891" s="42"/>
      <c r="Q891" s="42"/>
      <c r="R891" s="42"/>
      <c r="S891" s="42"/>
      <c r="T891" s="70"/>
      <c r="AT891" s="24" t="s">
        <v>168</v>
      </c>
      <c r="AU891" s="24" t="s">
        <v>89</v>
      </c>
    </row>
    <row r="892" spans="2:65" s="13" customFormat="1">
      <c r="B892" s="213"/>
      <c r="D892" s="183" t="s">
        <v>170</v>
      </c>
      <c r="E892" s="214" t="s">
        <v>5</v>
      </c>
      <c r="F892" s="215" t="s">
        <v>314</v>
      </c>
      <c r="H892" s="214" t="s">
        <v>5</v>
      </c>
      <c r="I892" s="216"/>
      <c r="L892" s="213"/>
      <c r="M892" s="217"/>
      <c r="N892" s="218"/>
      <c r="O892" s="218"/>
      <c r="P892" s="218"/>
      <c r="Q892" s="218"/>
      <c r="R892" s="218"/>
      <c r="S892" s="218"/>
      <c r="T892" s="219"/>
      <c r="AT892" s="214" t="s">
        <v>170</v>
      </c>
      <c r="AU892" s="214" t="s">
        <v>89</v>
      </c>
      <c r="AV892" s="13" t="s">
        <v>80</v>
      </c>
      <c r="AW892" s="13" t="s">
        <v>35</v>
      </c>
      <c r="AX892" s="13" t="s">
        <v>72</v>
      </c>
      <c r="AY892" s="214" t="s">
        <v>159</v>
      </c>
    </row>
    <row r="893" spans="2:65" s="11" customFormat="1">
      <c r="B893" s="187"/>
      <c r="D893" s="183" t="s">
        <v>170</v>
      </c>
      <c r="E893" s="188" t="s">
        <v>5</v>
      </c>
      <c r="F893" s="189" t="s">
        <v>1501</v>
      </c>
      <c r="H893" s="190">
        <v>42.98</v>
      </c>
      <c r="I893" s="191"/>
      <c r="L893" s="187"/>
      <c r="M893" s="192"/>
      <c r="N893" s="193"/>
      <c r="O893" s="193"/>
      <c r="P893" s="193"/>
      <c r="Q893" s="193"/>
      <c r="R893" s="193"/>
      <c r="S893" s="193"/>
      <c r="T893" s="194"/>
      <c r="AT893" s="188" t="s">
        <v>170</v>
      </c>
      <c r="AU893" s="188" t="s">
        <v>89</v>
      </c>
      <c r="AV893" s="11" t="s">
        <v>89</v>
      </c>
      <c r="AW893" s="11" t="s">
        <v>35</v>
      </c>
      <c r="AX893" s="11" t="s">
        <v>72</v>
      </c>
      <c r="AY893" s="188" t="s">
        <v>159</v>
      </c>
    </row>
    <row r="894" spans="2:65" s="11" customFormat="1">
      <c r="B894" s="187"/>
      <c r="D894" s="183" t="s">
        <v>170</v>
      </c>
      <c r="E894" s="188" t="s">
        <v>5</v>
      </c>
      <c r="F894" s="189" t="s">
        <v>1502</v>
      </c>
      <c r="H894" s="190">
        <v>52.1</v>
      </c>
      <c r="I894" s="191"/>
      <c r="L894" s="187"/>
      <c r="M894" s="192"/>
      <c r="N894" s="193"/>
      <c r="O894" s="193"/>
      <c r="P894" s="193"/>
      <c r="Q894" s="193"/>
      <c r="R894" s="193"/>
      <c r="S894" s="193"/>
      <c r="T894" s="194"/>
      <c r="AT894" s="188" t="s">
        <v>170</v>
      </c>
      <c r="AU894" s="188" t="s">
        <v>89</v>
      </c>
      <c r="AV894" s="11" t="s">
        <v>89</v>
      </c>
      <c r="AW894" s="11" t="s">
        <v>35</v>
      </c>
      <c r="AX894" s="11" t="s">
        <v>72</v>
      </c>
      <c r="AY894" s="188" t="s">
        <v>159</v>
      </c>
    </row>
    <row r="895" spans="2:65" s="12" customFormat="1">
      <c r="B895" s="195"/>
      <c r="D895" s="183" t="s">
        <v>170</v>
      </c>
      <c r="E895" s="196" t="s">
        <v>5</v>
      </c>
      <c r="F895" s="197" t="s">
        <v>173</v>
      </c>
      <c r="H895" s="198">
        <v>95.08</v>
      </c>
      <c r="I895" s="199"/>
      <c r="L895" s="195"/>
      <c r="M895" s="200"/>
      <c r="N895" s="201"/>
      <c r="O895" s="201"/>
      <c r="P895" s="201"/>
      <c r="Q895" s="201"/>
      <c r="R895" s="201"/>
      <c r="S895" s="201"/>
      <c r="T895" s="202"/>
      <c r="AT895" s="196" t="s">
        <v>170</v>
      </c>
      <c r="AU895" s="196" t="s">
        <v>89</v>
      </c>
      <c r="AV895" s="12" t="s">
        <v>166</v>
      </c>
      <c r="AW895" s="12" t="s">
        <v>35</v>
      </c>
      <c r="AX895" s="12" t="s">
        <v>80</v>
      </c>
      <c r="AY895" s="196" t="s">
        <v>159</v>
      </c>
    </row>
    <row r="896" spans="2:65" s="1" customFormat="1" ht="16.5" customHeight="1">
      <c r="B896" s="170"/>
      <c r="C896" s="203" t="s">
        <v>1503</v>
      </c>
      <c r="D896" s="203" t="s">
        <v>252</v>
      </c>
      <c r="E896" s="204" t="s">
        <v>1504</v>
      </c>
      <c r="F896" s="205" t="s">
        <v>1505</v>
      </c>
      <c r="G896" s="206" t="s">
        <v>201</v>
      </c>
      <c r="H896" s="207">
        <v>104.58799999999999</v>
      </c>
      <c r="I896" s="208"/>
      <c r="J896" s="209">
        <f>ROUND(I896*H896,2)</f>
        <v>0</v>
      </c>
      <c r="K896" s="205" t="s">
        <v>165</v>
      </c>
      <c r="L896" s="210"/>
      <c r="M896" s="211" t="s">
        <v>5</v>
      </c>
      <c r="N896" s="212" t="s">
        <v>44</v>
      </c>
      <c r="O896" s="42"/>
      <c r="P896" s="180">
        <f>O896*H896</f>
        <v>0</v>
      </c>
      <c r="Q896" s="180">
        <v>1.925E-2</v>
      </c>
      <c r="R896" s="180">
        <f>Q896*H896</f>
        <v>2.0133189999999996</v>
      </c>
      <c r="S896" s="180">
        <v>0</v>
      </c>
      <c r="T896" s="181">
        <f>S896*H896</f>
        <v>0</v>
      </c>
      <c r="AR896" s="24" t="s">
        <v>367</v>
      </c>
      <c r="AT896" s="24" t="s">
        <v>252</v>
      </c>
      <c r="AU896" s="24" t="s">
        <v>89</v>
      </c>
      <c r="AY896" s="24" t="s">
        <v>159</v>
      </c>
      <c r="BE896" s="182">
        <f>IF(N896="základní",J896,0)</f>
        <v>0</v>
      </c>
      <c r="BF896" s="182">
        <f>IF(N896="snížená",J896,0)</f>
        <v>0</v>
      </c>
      <c r="BG896" s="182">
        <f>IF(N896="zákl. přenesená",J896,0)</f>
        <v>0</v>
      </c>
      <c r="BH896" s="182">
        <f>IF(N896="sníž. přenesená",J896,0)</f>
        <v>0</v>
      </c>
      <c r="BI896" s="182">
        <f>IF(N896="nulová",J896,0)</f>
        <v>0</v>
      </c>
      <c r="BJ896" s="24" t="s">
        <v>89</v>
      </c>
      <c r="BK896" s="182">
        <f>ROUND(I896*H896,2)</f>
        <v>0</v>
      </c>
      <c r="BL896" s="24" t="s">
        <v>256</v>
      </c>
      <c r="BM896" s="24" t="s">
        <v>1506</v>
      </c>
    </row>
    <row r="897" spans="2:65" s="11" customFormat="1">
      <c r="B897" s="187"/>
      <c r="D897" s="183" t="s">
        <v>170</v>
      </c>
      <c r="E897" s="188" t="s">
        <v>5</v>
      </c>
      <c r="F897" s="189" t="s">
        <v>1507</v>
      </c>
      <c r="H897" s="190">
        <v>104.58799999999999</v>
      </c>
      <c r="I897" s="191"/>
      <c r="L897" s="187"/>
      <c r="M897" s="192"/>
      <c r="N897" s="193"/>
      <c r="O897" s="193"/>
      <c r="P897" s="193"/>
      <c r="Q897" s="193"/>
      <c r="R897" s="193"/>
      <c r="S897" s="193"/>
      <c r="T897" s="194"/>
      <c r="AT897" s="188" t="s">
        <v>170</v>
      </c>
      <c r="AU897" s="188" t="s">
        <v>89</v>
      </c>
      <c r="AV897" s="11" t="s">
        <v>89</v>
      </c>
      <c r="AW897" s="11" t="s">
        <v>35</v>
      </c>
      <c r="AX897" s="11" t="s">
        <v>80</v>
      </c>
      <c r="AY897" s="188" t="s">
        <v>159</v>
      </c>
    </row>
    <row r="898" spans="2:65" s="1" customFormat="1" ht="16.5" customHeight="1">
      <c r="B898" s="170"/>
      <c r="C898" s="171" t="s">
        <v>1508</v>
      </c>
      <c r="D898" s="171" t="s">
        <v>161</v>
      </c>
      <c r="E898" s="172" t="s">
        <v>1509</v>
      </c>
      <c r="F898" s="173" t="s">
        <v>1510</v>
      </c>
      <c r="G898" s="174" t="s">
        <v>201</v>
      </c>
      <c r="H898" s="175">
        <v>95.08</v>
      </c>
      <c r="I898" s="176"/>
      <c r="J898" s="177">
        <f>ROUND(I898*H898,2)</f>
        <v>0</v>
      </c>
      <c r="K898" s="173" t="s">
        <v>165</v>
      </c>
      <c r="L898" s="41"/>
      <c r="M898" s="178" t="s">
        <v>5</v>
      </c>
      <c r="N898" s="179" t="s">
        <v>44</v>
      </c>
      <c r="O898" s="42"/>
      <c r="P898" s="180">
        <f>O898*H898</f>
        <v>0</v>
      </c>
      <c r="Q898" s="180">
        <v>0</v>
      </c>
      <c r="R898" s="180">
        <f>Q898*H898</f>
        <v>0</v>
      </c>
      <c r="S898" s="180">
        <v>0</v>
      </c>
      <c r="T898" s="181">
        <f>S898*H898</f>
        <v>0</v>
      </c>
      <c r="AR898" s="24" t="s">
        <v>256</v>
      </c>
      <c r="AT898" s="24" t="s">
        <v>161</v>
      </c>
      <c r="AU898" s="24" t="s">
        <v>89</v>
      </c>
      <c r="AY898" s="24" t="s">
        <v>159</v>
      </c>
      <c r="BE898" s="182">
        <f>IF(N898="základní",J898,0)</f>
        <v>0</v>
      </c>
      <c r="BF898" s="182">
        <f>IF(N898="snížená",J898,0)</f>
        <v>0</v>
      </c>
      <c r="BG898" s="182">
        <f>IF(N898="zákl. přenesená",J898,0)</f>
        <v>0</v>
      </c>
      <c r="BH898" s="182">
        <f>IF(N898="sníž. přenesená",J898,0)</f>
        <v>0</v>
      </c>
      <c r="BI898" s="182">
        <f>IF(N898="nulová",J898,0)</f>
        <v>0</v>
      </c>
      <c r="BJ898" s="24" t="s">
        <v>89</v>
      </c>
      <c r="BK898" s="182">
        <f>ROUND(I898*H898,2)</f>
        <v>0</v>
      </c>
      <c r="BL898" s="24" t="s">
        <v>256</v>
      </c>
      <c r="BM898" s="24" t="s">
        <v>1511</v>
      </c>
    </row>
    <row r="899" spans="2:65" s="1" customFormat="1" ht="54">
      <c r="B899" s="41"/>
      <c r="D899" s="183" t="s">
        <v>168</v>
      </c>
      <c r="F899" s="184" t="s">
        <v>1512</v>
      </c>
      <c r="I899" s="185"/>
      <c r="L899" s="41"/>
      <c r="M899" s="186"/>
      <c r="N899" s="42"/>
      <c r="O899" s="42"/>
      <c r="P899" s="42"/>
      <c r="Q899" s="42"/>
      <c r="R899" s="42"/>
      <c r="S899" s="42"/>
      <c r="T899" s="70"/>
      <c r="AT899" s="24" t="s">
        <v>168</v>
      </c>
      <c r="AU899" s="24" t="s">
        <v>89</v>
      </c>
    </row>
    <row r="900" spans="2:65" s="13" customFormat="1">
      <c r="B900" s="213"/>
      <c r="D900" s="183" t="s">
        <v>170</v>
      </c>
      <c r="E900" s="214" t="s">
        <v>5</v>
      </c>
      <c r="F900" s="215" t="s">
        <v>314</v>
      </c>
      <c r="H900" s="214" t="s">
        <v>5</v>
      </c>
      <c r="I900" s="216"/>
      <c r="L900" s="213"/>
      <c r="M900" s="217"/>
      <c r="N900" s="218"/>
      <c r="O900" s="218"/>
      <c r="P900" s="218"/>
      <c r="Q900" s="218"/>
      <c r="R900" s="218"/>
      <c r="S900" s="218"/>
      <c r="T900" s="219"/>
      <c r="AT900" s="214" t="s">
        <v>170</v>
      </c>
      <c r="AU900" s="214" t="s">
        <v>89</v>
      </c>
      <c r="AV900" s="13" t="s">
        <v>80</v>
      </c>
      <c r="AW900" s="13" t="s">
        <v>35</v>
      </c>
      <c r="AX900" s="13" t="s">
        <v>72</v>
      </c>
      <c r="AY900" s="214" t="s">
        <v>159</v>
      </c>
    </row>
    <row r="901" spans="2:65" s="11" customFormat="1">
      <c r="B901" s="187"/>
      <c r="D901" s="183" t="s">
        <v>170</v>
      </c>
      <c r="E901" s="188" t="s">
        <v>5</v>
      </c>
      <c r="F901" s="189" t="s">
        <v>1501</v>
      </c>
      <c r="H901" s="190">
        <v>42.98</v>
      </c>
      <c r="I901" s="191"/>
      <c r="L901" s="187"/>
      <c r="M901" s="192"/>
      <c r="N901" s="193"/>
      <c r="O901" s="193"/>
      <c r="P901" s="193"/>
      <c r="Q901" s="193"/>
      <c r="R901" s="193"/>
      <c r="S901" s="193"/>
      <c r="T901" s="194"/>
      <c r="AT901" s="188" t="s">
        <v>170</v>
      </c>
      <c r="AU901" s="188" t="s">
        <v>89</v>
      </c>
      <c r="AV901" s="11" t="s">
        <v>89</v>
      </c>
      <c r="AW901" s="11" t="s">
        <v>35</v>
      </c>
      <c r="AX901" s="11" t="s">
        <v>72</v>
      </c>
      <c r="AY901" s="188" t="s">
        <v>159</v>
      </c>
    </row>
    <row r="902" spans="2:65" s="11" customFormat="1">
      <c r="B902" s="187"/>
      <c r="D902" s="183" t="s">
        <v>170</v>
      </c>
      <c r="E902" s="188" t="s">
        <v>5</v>
      </c>
      <c r="F902" s="189" t="s">
        <v>1502</v>
      </c>
      <c r="H902" s="190">
        <v>52.1</v>
      </c>
      <c r="I902" s="191"/>
      <c r="L902" s="187"/>
      <c r="M902" s="192"/>
      <c r="N902" s="193"/>
      <c r="O902" s="193"/>
      <c r="P902" s="193"/>
      <c r="Q902" s="193"/>
      <c r="R902" s="193"/>
      <c r="S902" s="193"/>
      <c r="T902" s="194"/>
      <c r="AT902" s="188" t="s">
        <v>170</v>
      </c>
      <c r="AU902" s="188" t="s">
        <v>89</v>
      </c>
      <c r="AV902" s="11" t="s">
        <v>89</v>
      </c>
      <c r="AW902" s="11" t="s">
        <v>35</v>
      </c>
      <c r="AX902" s="11" t="s">
        <v>72</v>
      </c>
      <c r="AY902" s="188" t="s">
        <v>159</v>
      </c>
    </row>
    <row r="903" spans="2:65" s="12" customFormat="1">
      <c r="B903" s="195"/>
      <c r="D903" s="183" t="s">
        <v>170</v>
      </c>
      <c r="E903" s="196" t="s">
        <v>5</v>
      </c>
      <c r="F903" s="197" t="s">
        <v>173</v>
      </c>
      <c r="H903" s="198">
        <v>95.08</v>
      </c>
      <c r="I903" s="199"/>
      <c r="L903" s="195"/>
      <c r="M903" s="200"/>
      <c r="N903" s="201"/>
      <c r="O903" s="201"/>
      <c r="P903" s="201"/>
      <c r="Q903" s="201"/>
      <c r="R903" s="201"/>
      <c r="S903" s="201"/>
      <c r="T903" s="202"/>
      <c r="AT903" s="196" t="s">
        <v>170</v>
      </c>
      <c r="AU903" s="196" t="s">
        <v>89</v>
      </c>
      <c r="AV903" s="12" t="s">
        <v>166</v>
      </c>
      <c r="AW903" s="12" t="s">
        <v>35</v>
      </c>
      <c r="AX903" s="12" t="s">
        <v>80</v>
      </c>
      <c r="AY903" s="196" t="s">
        <v>159</v>
      </c>
    </row>
    <row r="904" spans="2:65" s="1" customFormat="1" ht="16.5" customHeight="1">
      <c r="B904" s="170"/>
      <c r="C904" s="203" t="s">
        <v>1513</v>
      </c>
      <c r="D904" s="203" t="s">
        <v>252</v>
      </c>
      <c r="E904" s="204" t="s">
        <v>1514</v>
      </c>
      <c r="F904" s="205" t="s">
        <v>1515</v>
      </c>
      <c r="G904" s="206" t="s">
        <v>425</v>
      </c>
      <c r="H904" s="207">
        <v>104.58799999999999</v>
      </c>
      <c r="I904" s="208"/>
      <c r="J904" s="209">
        <f>ROUND(I904*H904,2)</f>
        <v>0</v>
      </c>
      <c r="K904" s="205" t="s">
        <v>165</v>
      </c>
      <c r="L904" s="210"/>
      <c r="M904" s="211" t="s">
        <v>5</v>
      </c>
      <c r="N904" s="212" t="s">
        <v>44</v>
      </c>
      <c r="O904" s="42"/>
      <c r="P904" s="180">
        <f>O904*H904</f>
        <v>0</v>
      </c>
      <c r="Q904" s="180">
        <v>8.0000000000000007E-5</v>
      </c>
      <c r="R904" s="180">
        <f>Q904*H904</f>
        <v>8.3670400000000009E-3</v>
      </c>
      <c r="S904" s="180">
        <v>0</v>
      </c>
      <c r="T904" s="181">
        <f>S904*H904</f>
        <v>0</v>
      </c>
      <c r="AR904" s="24" t="s">
        <v>367</v>
      </c>
      <c r="AT904" s="24" t="s">
        <v>252</v>
      </c>
      <c r="AU904" s="24" t="s">
        <v>89</v>
      </c>
      <c r="AY904" s="24" t="s">
        <v>159</v>
      </c>
      <c r="BE904" s="182">
        <f>IF(N904="základní",J904,0)</f>
        <v>0</v>
      </c>
      <c r="BF904" s="182">
        <f>IF(N904="snížená",J904,0)</f>
        <v>0</v>
      </c>
      <c r="BG904" s="182">
        <f>IF(N904="zákl. přenesená",J904,0)</f>
        <v>0</v>
      </c>
      <c r="BH904" s="182">
        <f>IF(N904="sníž. přenesená",J904,0)</f>
        <v>0</v>
      </c>
      <c r="BI904" s="182">
        <f>IF(N904="nulová",J904,0)</f>
        <v>0</v>
      </c>
      <c r="BJ904" s="24" t="s">
        <v>89</v>
      </c>
      <c r="BK904" s="182">
        <f>ROUND(I904*H904,2)</f>
        <v>0</v>
      </c>
      <c r="BL904" s="24" t="s">
        <v>256</v>
      </c>
      <c r="BM904" s="24" t="s">
        <v>1516</v>
      </c>
    </row>
    <row r="905" spans="2:65" s="11" customFormat="1">
      <c r="B905" s="187"/>
      <c r="D905" s="183" t="s">
        <v>170</v>
      </c>
      <c r="E905" s="188" t="s">
        <v>5</v>
      </c>
      <c r="F905" s="189" t="s">
        <v>1507</v>
      </c>
      <c r="H905" s="190">
        <v>104.58799999999999</v>
      </c>
      <c r="I905" s="191"/>
      <c r="L905" s="187"/>
      <c r="M905" s="192"/>
      <c r="N905" s="193"/>
      <c r="O905" s="193"/>
      <c r="P905" s="193"/>
      <c r="Q905" s="193"/>
      <c r="R905" s="193"/>
      <c r="S905" s="193"/>
      <c r="T905" s="194"/>
      <c r="AT905" s="188" t="s">
        <v>170</v>
      </c>
      <c r="AU905" s="188" t="s">
        <v>89</v>
      </c>
      <c r="AV905" s="11" t="s">
        <v>89</v>
      </c>
      <c r="AW905" s="11" t="s">
        <v>35</v>
      </c>
      <c r="AX905" s="11" t="s">
        <v>80</v>
      </c>
      <c r="AY905" s="188" t="s">
        <v>159</v>
      </c>
    </row>
    <row r="906" spans="2:65" s="1" customFormat="1" ht="25.5" customHeight="1">
      <c r="B906" s="170"/>
      <c r="C906" s="171" t="s">
        <v>1517</v>
      </c>
      <c r="D906" s="171" t="s">
        <v>161</v>
      </c>
      <c r="E906" s="172" t="s">
        <v>1518</v>
      </c>
      <c r="F906" s="173" t="s">
        <v>1519</v>
      </c>
      <c r="G906" s="174" t="s">
        <v>201</v>
      </c>
      <c r="H906" s="175">
        <v>95.08</v>
      </c>
      <c r="I906" s="176"/>
      <c r="J906" s="177">
        <f>ROUND(I906*H906,2)</f>
        <v>0</v>
      </c>
      <c r="K906" s="173" t="s">
        <v>165</v>
      </c>
      <c r="L906" s="41"/>
      <c r="M906" s="178" t="s">
        <v>5</v>
      </c>
      <c r="N906" s="179" t="s">
        <v>44</v>
      </c>
      <c r="O906" s="42"/>
      <c r="P906" s="180">
        <f>O906*H906</f>
        <v>0</v>
      </c>
      <c r="Q906" s="180">
        <v>0</v>
      </c>
      <c r="R906" s="180">
        <f>Q906*H906</f>
        <v>0</v>
      </c>
      <c r="S906" s="180">
        <v>0</v>
      </c>
      <c r="T906" s="181">
        <f>S906*H906</f>
        <v>0</v>
      </c>
      <c r="AR906" s="24" t="s">
        <v>256</v>
      </c>
      <c r="AT906" s="24" t="s">
        <v>161</v>
      </c>
      <c r="AU906" s="24" t="s">
        <v>89</v>
      </c>
      <c r="AY906" s="24" t="s">
        <v>159</v>
      </c>
      <c r="BE906" s="182">
        <f>IF(N906="základní",J906,0)</f>
        <v>0</v>
      </c>
      <c r="BF906" s="182">
        <f>IF(N906="snížená",J906,0)</f>
        <v>0</v>
      </c>
      <c r="BG906" s="182">
        <f>IF(N906="zákl. přenesená",J906,0)</f>
        <v>0</v>
      </c>
      <c r="BH906" s="182">
        <f>IF(N906="sníž. přenesená",J906,0)</f>
        <v>0</v>
      </c>
      <c r="BI906" s="182">
        <f>IF(N906="nulová",J906,0)</f>
        <v>0</v>
      </c>
      <c r="BJ906" s="24" t="s">
        <v>89</v>
      </c>
      <c r="BK906" s="182">
        <f>ROUND(I906*H906,2)</f>
        <v>0</v>
      </c>
      <c r="BL906" s="24" t="s">
        <v>256</v>
      </c>
      <c r="BM906" s="24" t="s">
        <v>1520</v>
      </c>
    </row>
    <row r="907" spans="2:65" s="1" customFormat="1" ht="54">
      <c r="B907" s="41"/>
      <c r="D907" s="183" t="s">
        <v>168</v>
      </c>
      <c r="F907" s="184" t="s">
        <v>1512</v>
      </c>
      <c r="I907" s="185"/>
      <c r="L907" s="41"/>
      <c r="M907" s="186"/>
      <c r="N907" s="42"/>
      <c r="O907" s="42"/>
      <c r="P907" s="42"/>
      <c r="Q907" s="42"/>
      <c r="R907" s="42"/>
      <c r="S907" s="42"/>
      <c r="T907" s="70"/>
      <c r="AT907" s="24" t="s">
        <v>168</v>
      </c>
      <c r="AU907" s="24" t="s">
        <v>89</v>
      </c>
    </row>
    <row r="908" spans="2:65" s="11" customFormat="1">
      <c r="B908" s="187"/>
      <c r="D908" s="183" t="s">
        <v>170</v>
      </c>
      <c r="E908" s="188" t="s">
        <v>5</v>
      </c>
      <c r="F908" s="189" t="s">
        <v>1521</v>
      </c>
      <c r="H908" s="190">
        <v>95.08</v>
      </c>
      <c r="I908" s="191"/>
      <c r="L908" s="187"/>
      <c r="M908" s="192"/>
      <c r="N908" s="193"/>
      <c r="O908" s="193"/>
      <c r="P908" s="193"/>
      <c r="Q908" s="193"/>
      <c r="R908" s="193"/>
      <c r="S908" s="193"/>
      <c r="T908" s="194"/>
      <c r="AT908" s="188" t="s">
        <v>170</v>
      </c>
      <c r="AU908" s="188" t="s">
        <v>89</v>
      </c>
      <c r="AV908" s="11" t="s">
        <v>89</v>
      </c>
      <c r="AW908" s="11" t="s">
        <v>35</v>
      </c>
      <c r="AX908" s="11" t="s">
        <v>80</v>
      </c>
      <c r="AY908" s="188" t="s">
        <v>159</v>
      </c>
    </row>
    <row r="909" spans="2:65" s="1" customFormat="1" ht="25.5" customHeight="1">
      <c r="B909" s="170"/>
      <c r="C909" s="203" t="s">
        <v>1522</v>
      </c>
      <c r="D909" s="203" t="s">
        <v>252</v>
      </c>
      <c r="E909" s="204" t="s">
        <v>1523</v>
      </c>
      <c r="F909" s="205" t="s">
        <v>1524</v>
      </c>
      <c r="G909" s="206" t="s">
        <v>425</v>
      </c>
      <c r="H909" s="207">
        <v>109.342</v>
      </c>
      <c r="I909" s="208"/>
      <c r="J909" s="209">
        <f>ROUND(I909*H909,2)</f>
        <v>0</v>
      </c>
      <c r="K909" s="205" t="s">
        <v>165</v>
      </c>
      <c r="L909" s="210"/>
      <c r="M909" s="211" t="s">
        <v>5</v>
      </c>
      <c r="N909" s="212" t="s">
        <v>44</v>
      </c>
      <c r="O909" s="42"/>
      <c r="P909" s="180">
        <f>O909*H909</f>
        <v>0</v>
      </c>
      <c r="Q909" s="180">
        <v>4.0000000000000002E-4</v>
      </c>
      <c r="R909" s="180">
        <f>Q909*H909</f>
        <v>4.3736799999999999E-2</v>
      </c>
      <c r="S909" s="180">
        <v>0</v>
      </c>
      <c r="T909" s="181">
        <f>S909*H909</f>
        <v>0</v>
      </c>
      <c r="AR909" s="24" t="s">
        <v>367</v>
      </c>
      <c r="AT909" s="24" t="s">
        <v>252</v>
      </c>
      <c r="AU909" s="24" t="s">
        <v>89</v>
      </c>
      <c r="AY909" s="24" t="s">
        <v>159</v>
      </c>
      <c r="BE909" s="182">
        <f>IF(N909="základní",J909,0)</f>
        <v>0</v>
      </c>
      <c r="BF909" s="182">
        <f>IF(N909="snížená",J909,0)</f>
        <v>0</v>
      </c>
      <c r="BG909" s="182">
        <f>IF(N909="zákl. přenesená",J909,0)</f>
        <v>0</v>
      </c>
      <c r="BH909" s="182">
        <f>IF(N909="sníž. přenesená",J909,0)</f>
        <v>0</v>
      </c>
      <c r="BI909" s="182">
        <f>IF(N909="nulová",J909,0)</f>
        <v>0</v>
      </c>
      <c r="BJ909" s="24" t="s">
        <v>89</v>
      </c>
      <c r="BK909" s="182">
        <f>ROUND(I909*H909,2)</f>
        <v>0</v>
      </c>
      <c r="BL909" s="24" t="s">
        <v>256</v>
      </c>
      <c r="BM909" s="24" t="s">
        <v>1525</v>
      </c>
    </row>
    <row r="910" spans="2:65" s="11" customFormat="1">
      <c r="B910" s="187"/>
      <c r="D910" s="183" t="s">
        <v>170</v>
      </c>
      <c r="E910" s="188" t="s">
        <v>5</v>
      </c>
      <c r="F910" s="189" t="s">
        <v>1526</v>
      </c>
      <c r="H910" s="190">
        <v>109.342</v>
      </c>
      <c r="I910" s="191"/>
      <c r="L910" s="187"/>
      <c r="M910" s="192"/>
      <c r="N910" s="193"/>
      <c r="O910" s="193"/>
      <c r="P910" s="193"/>
      <c r="Q910" s="193"/>
      <c r="R910" s="193"/>
      <c r="S910" s="193"/>
      <c r="T910" s="194"/>
      <c r="AT910" s="188" t="s">
        <v>170</v>
      </c>
      <c r="AU910" s="188" t="s">
        <v>89</v>
      </c>
      <c r="AV910" s="11" t="s">
        <v>89</v>
      </c>
      <c r="AW910" s="11" t="s">
        <v>35</v>
      </c>
      <c r="AX910" s="11" t="s">
        <v>80</v>
      </c>
      <c r="AY910" s="188" t="s">
        <v>159</v>
      </c>
    </row>
    <row r="911" spans="2:65" s="1" customFormat="1" ht="38.25" customHeight="1">
      <c r="B911" s="170"/>
      <c r="C911" s="171" t="s">
        <v>1527</v>
      </c>
      <c r="D911" s="171" t="s">
        <v>161</v>
      </c>
      <c r="E911" s="172" t="s">
        <v>1528</v>
      </c>
      <c r="F911" s="173" t="s">
        <v>1529</v>
      </c>
      <c r="G911" s="174" t="s">
        <v>634</v>
      </c>
      <c r="H911" s="228"/>
      <c r="I911" s="176"/>
      <c r="J911" s="177">
        <f>ROUND(I911*H911,2)</f>
        <v>0</v>
      </c>
      <c r="K911" s="173" t="s">
        <v>165</v>
      </c>
      <c r="L911" s="41"/>
      <c r="M911" s="178" t="s">
        <v>5</v>
      </c>
      <c r="N911" s="179" t="s">
        <v>44</v>
      </c>
      <c r="O911" s="42"/>
      <c r="P911" s="180">
        <f>O911*H911</f>
        <v>0</v>
      </c>
      <c r="Q911" s="180">
        <v>0</v>
      </c>
      <c r="R911" s="180">
        <f>Q911*H911</f>
        <v>0</v>
      </c>
      <c r="S911" s="180">
        <v>0</v>
      </c>
      <c r="T911" s="181">
        <f>S911*H911</f>
        <v>0</v>
      </c>
      <c r="AR911" s="24" t="s">
        <v>256</v>
      </c>
      <c r="AT911" s="24" t="s">
        <v>161</v>
      </c>
      <c r="AU911" s="24" t="s">
        <v>89</v>
      </c>
      <c r="AY911" s="24" t="s">
        <v>159</v>
      </c>
      <c r="BE911" s="182">
        <f>IF(N911="základní",J911,0)</f>
        <v>0</v>
      </c>
      <c r="BF911" s="182">
        <f>IF(N911="snížená",J911,0)</f>
        <v>0</v>
      </c>
      <c r="BG911" s="182">
        <f>IF(N911="zákl. přenesená",J911,0)</f>
        <v>0</v>
      </c>
      <c r="BH911" s="182">
        <f>IF(N911="sníž. přenesená",J911,0)</f>
        <v>0</v>
      </c>
      <c r="BI911" s="182">
        <f>IF(N911="nulová",J911,0)</f>
        <v>0</v>
      </c>
      <c r="BJ911" s="24" t="s">
        <v>89</v>
      </c>
      <c r="BK911" s="182">
        <f>ROUND(I911*H911,2)</f>
        <v>0</v>
      </c>
      <c r="BL911" s="24" t="s">
        <v>256</v>
      </c>
      <c r="BM911" s="24" t="s">
        <v>1530</v>
      </c>
    </row>
    <row r="912" spans="2:65" s="1" customFormat="1" ht="121.5">
      <c r="B912" s="41"/>
      <c r="D912" s="183" t="s">
        <v>168</v>
      </c>
      <c r="F912" s="184" t="s">
        <v>911</v>
      </c>
      <c r="I912" s="185"/>
      <c r="L912" s="41"/>
      <c r="M912" s="186"/>
      <c r="N912" s="42"/>
      <c r="O912" s="42"/>
      <c r="P912" s="42"/>
      <c r="Q912" s="42"/>
      <c r="R912" s="42"/>
      <c r="S912" s="42"/>
      <c r="T912" s="70"/>
      <c r="AT912" s="24" t="s">
        <v>168</v>
      </c>
      <c r="AU912" s="24" t="s">
        <v>89</v>
      </c>
    </row>
    <row r="913" spans="2:65" s="10" customFormat="1" ht="29.85" customHeight="1">
      <c r="B913" s="157"/>
      <c r="D913" s="158" t="s">
        <v>71</v>
      </c>
      <c r="E913" s="168" t="s">
        <v>1531</v>
      </c>
      <c r="F913" s="168" t="s">
        <v>1532</v>
      </c>
      <c r="I913" s="160"/>
      <c r="J913" s="169">
        <f>BK913</f>
        <v>0</v>
      </c>
      <c r="L913" s="157"/>
      <c r="M913" s="162"/>
      <c r="N913" s="163"/>
      <c r="O913" s="163"/>
      <c r="P913" s="164">
        <f>SUM(P914:P918)</f>
        <v>0</v>
      </c>
      <c r="Q913" s="163"/>
      <c r="R913" s="164">
        <f>SUM(R914:R918)</f>
        <v>0</v>
      </c>
      <c r="S913" s="163"/>
      <c r="T913" s="165">
        <f>SUM(T914:T918)</f>
        <v>0.37619999999999998</v>
      </c>
      <c r="AR913" s="158" t="s">
        <v>89</v>
      </c>
      <c r="AT913" s="166" t="s">
        <v>71</v>
      </c>
      <c r="AU913" s="166" t="s">
        <v>80</v>
      </c>
      <c r="AY913" s="158" t="s">
        <v>159</v>
      </c>
      <c r="BK913" s="167">
        <f>SUM(BK914:BK918)</f>
        <v>0</v>
      </c>
    </row>
    <row r="914" spans="2:65" s="1" customFormat="1" ht="16.5" customHeight="1">
      <c r="B914" s="170"/>
      <c r="C914" s="171" t="s">
        <v>1533</v>
      </c>
      <c r="D914" s="171" t="s">
        <v>161</v>
      </c>
      <c r="E914" s="172" t="s">
        <v>1534</v>
      </c>
      <c r="F914" s="173" t="s">
        <v>1535</v>
      </c>
      <c r="G914" s="174" t="s">
        <v>201</v>
      </c>
      <c r="H914" s="175">
        <v>90.4</v>
      </c>
      <c r="I914" s="176"/>
      <c r="J914" s="177">
        <f>ROUND(I914*H914,2)</f>
        <v>0</v>
      </c>
      <c r="K914" s="173" t="s">
        <v>165</v>
      </c>
      <c r="L914" s="41"/>
      <c r="M914" s="178" t="s">
        <v>5</v>
      </c>
      <c r="N914" s="179" t="s">
        <v>44</v>
      </c>
      <c r="O914" s="42"/>
      <c r="P914" s="180">
        <f>O914*H914</f>
        <v>0</v>
      </c>
      <c r="Q914" s="180">
        <v>0</v>
      </c>
      <c r="R914" s="180">
        <f>Q914*H914</f>
        <v>0</v>
      </c>
      <c r="S914" s="180">
        <v>3.0000000000000001E-3</v>
      </c>
      <c r="T914" s="181">
        <f>S914*H914</f>
        <v>0.2712</v>
      </c>
      <c r="AR914" s="24" t="s">
        <v>256</v>
      </c>
      <c r="AT914" s="24" t="s">
        <v>161</v>
      </c>
      <c r="AU914" s="24" t="s">
        <v>89</v>
      </c>
      <c r="AY914" s="24" t="s">
        <v>159</v>
      </c>
      <c r="BE914" s="182">
        <f>IF(N914="základní",J914,0)</f>
        <v>0</v>
      </c>
      <c r="BF914" s="182">
        <f>IF(N914="snížená",J914,0)</f>
        <v>0</v>
      </c>
      <c r="BG914" s="182">
        <f>IF(N914="zákl. přenesená",J914,0)</f>
        <v>0</v>
      </c>
      <c r="BH914" s="182">
        <f>IF(N914="sníž. přenesená",J914,0)</f>
        <v>0</v>
      </c>
      <c r="BI914" s="182">
        <f>IF(N914="nulová",J914,0)</f>
        <v>0</v>
      </c>
      <c r="BJ914" s="24" t="s">
        <v>89</v>
      </c>
      <c r="BK914" s="182">
        <f>ROUND(I914*H914,2)</f>
        <v>0</v>
      </c>
      <c r="BL914" s="24" t="s">
        <v>256</v>
      </c>
      <c r="BM914" s="24" t="s">
        <v>1536</v>
      </c>
    </row>
    <row r="915" spans="2:65" s="11" customFormat="1">
      <c r="B915" s="187"/>
      <c r="D915" s="183" t="s">
        <v>170</v>
      </c>
      <c r="E915" s="188" t="s">
        <v>5</v>
      </c>
      <c r="F915" s="189" t="s">
        <v>1537</v>
      </c>
      <c r="H915" s="190">
        <v>90.4</v>
      </c>
      <c r="I915" s="191"/>
      <c r="L915" s="187"/>
      <c r="M915" s="192"/>
      <c r="N915" s="193"/>
      <c r="O915" s="193"/>
      <c r="P915" s="193"/>
      <c r="Q915" s="193"/>
      <c r="R915" s="193"/>
      <c r="S915" s="193"/>
      <c r="T915" s="194"/>
      <c r="AT915" s="188" t="s">
        <v>170</v>
      </c>
      <c r="AU915" s="188" t="s">
        <v>89</v>
      </c>
      <c r="AV915" s="11" t="s">
        <v>89</v>
      </c>
      <c r="AW915" s="11" t="s">
        <v>35</v>
      </c>
      <c r="AX915" s="11" t="s">
        <v>80</v>
      </c>
      <c r="AY915" s="188" t="s">
        <v>159</v>
      </c>
    </row>
    <row r="916" spans="2:65" s="1" customFormat="1" ht="16.5" customHeight="1">
      <c r="B916" s="170"/>
      <c r="C916" s="171" t="s">
        <v>1538</v>
      </c>
      <c r="D916" s="171" t="s">
        <v>161</v>
      </c>
      <c r="E916" s="172" t="s">
        <v>1539</v>
      </c>
      <c r="F916" s="173" t="s">
        <v>1540</v>
      </c>
      <c r="G916" s="174" t="s">
        <v>425</v>
      </c>
      <c r="H916" s="175">
        <v>350</v>
      </c>
      <c r="I916" s="176"/>
      <c r="J916" s="177">
        <f>ROUND(I916*H916,2)</f>
        <v>0</v>
      </c>
      <c r="K916" s="173" t="s">
        <v>165</v>
      </c>
      <c r="L916" s="41"/>
      <c r="M916" s="178" t="s">
        <v>5</v>
      </c>
      <c r="N916" s="179" t="s">
        <v>44</v>
      </c>
      <c r="O916" s="42"/>
      <c r="P916" s="180">
        <f>O916*H916</f>
        <v>0</v>
      </c>
      <c r="Q916" s="180">
        <v>0</v>
      </c>
      <c r="R916" s="180">
        <f>Q916*H916</f>
        <v>0</v>
      </c>
      <c r="S916" s="180">
        <v>2.9999999999999997E-4</v>
      </c>
      <c r="T916" s="181">
        <f>S916*H916</f>
        <v>0.105</v>
      </c>
      <c r="AR916" s="24" t="s">
        <v>256</v>
      </c>
      <c r="AT916" s="24" t="s">
        <v>161</v>
      </c>
      <c r="AU916" s="24" t="s">
        <v>89</v>
      </c>
      <c r="AY916" s="24" t="s">
        <v>159</v>
      </c>
      <c r="BE916" s="182">
        <f>IF(N916="základní",J916,0)</f>
        <v>0</v>
      </c>
      <c r="BF916" s="182">
        <f>IF(N916="snížená",J916,0)</f>
        <v>0</v>
      </c>
      <c r="BG916" s="182">
        <f>IF(N916="zákl. přenesená",J916,0)</f>
        <v>0</v>
      </c>
      <c r="BH916" s="182">
        <f>IF(N916="sníž. přenesená",J916,0)</f>
        <v>0</v>
      </c>
      <c r="BI916" s="182">
        <f>IF(N916="nulová",J916,0)</f>
        <v>0</v>
      </c>
      <c r="BJ916" s="24" t="s">
        <v>89</v>
      </c>
      <c r="BK916" s="182">
        <f>ROUND(I916*H916,2)</f>
        <v>0</v>
      </c>
      <c r="BL916" s="24" t="s">
        <v>256</v>
      </c>
      <c r="BM916" s="24" t="s">
        <v>1541</v>
      </c>
    </row>
    <row r="917" spans="2:65" s="1" customFormat="1" ht="38.25" customHeight="1">
      <c r="B917" s="170"/>
      <c r="C917" s="171" t="s">
        <v>1542</v>
      </c>
      <c r="D917" s="171" t="s">
        <v>161</v>
      </c>
      <c r="E917" s="172" t="s">
        <v>1543</v>
      </c>
      <c r="F917" s="173" t="s">
        <v>1544</v>
      </c>
      <c r="G917" s="174" t="s">
        <v>634</v>
      </c>
      <c r="H917" s="228"/>
      <c r="I917" s="176"/>
      <c r="J917" s="177">
        <f>ROUND(I917*H917,2)</f>
        <v>0</v>
      </c>
      <c r="K917" s="173" t="s">
        <v>165</v>
      </c>
      <c r="L917" s="41"/>
      <c r="M917" s="178" t="s">
        <v>5</v>
      </c>
      <c r="N917" s="179" t="s">
        <v>44</v>
      </c>
      <c r="O917" s="42"/>
      <c r="P917" s="180">
        <f>O917*H917</f>
        <v>0</v>
      </c>
      <c r="Q917" s="180">
        <v>0</v>
      </c>
      <c r="R917" s="180">
        <f>Q917*H917</f>
        <v>0</v>
      </c>
      <c r="S917" s="180">
        <v>0</v>
      </c>
      <c r="T917" s="181">
        <f>S917*H917</f>
        <v>0</v>
      </c>
      <c r="AR917" s="24" t="s">
        <v>256</v>
      </c>
      <c r="AT917" s="24" t="s">
        <v>161</v>
      </c>
      <c r="AU917" s="24" t="s">
        <v>89</v>
      </c>
      <c r="AY917" s="24" t="s">
        <v>159</v>
      </c>
      <c r="BE917" s="182">
        <f>IF(N917="základní",J917,0)</f>
        <v>0</v>
      </c>
      <c r="BF917" s="182">
        <f>IF(N917="snížená",J917,0)</f>
        <v>0</v>
      </c>
      <c r="BG917" s="182">
        <f>IF(N917="zákl. přenesená",J917,0)</f>
        <v>0</v>
      </c>
      <c r="BH917" s="182">
        <f>IF(N917="sníž. přenesená",J917,0)</f>
        <v>0</v>
      </c>
      <c r="BI917" s="182">
        <f>IF(N917="nulová",J917,0)</f>
        <v>0</v>
      </c>
      <c r="BJ917" s="24" t="s">
        <v>89</v>
      </c>
      <c r="BK917" s="182">
        <f>ROUND(I917*H917,2)</f>
        <v>0</v>
      </c>
      <c r="BL917" s="24" t="s">
        <v>256</v>
      </c>
      <c r="BM917" s="24" t="s">
        <v>1545</v>
      </c>
    </row>
    <row r="918" spans="2:65" s="1" customFormat="1" ht="121.5">
      <c r="B918" s="41"/>
      <c r="D918" s="183" t="s">
        <v>168</v>
      </c>
      <c r="F918" s="184" t="s">
        <v>1341</v>
      </c>
      <c r="I918" s="185"/>
      <c r="L918" s="41"/>
      <c r="M918" s="186"/>
      <c r="N918" s="42"/>
      <c r="O918" s="42"/>
      <c r="P918" s="42"/>
      <c r="Q918" s="42"/>
      <c r="R918" s="42"/>
      <c r="S918" s="42"/>
      <c r="T918" s="70"/>
      <c r="AT918" s="24" t="s">
        <v>168</v>
      </c>
      <c r="AU918" s="24" t="s">
        <v>89</v>
      </c>
    </row>
    <row r="919" spans="2:65" s="10" customFormat="1" ht="29.85" customHeight="1">
      <c r="B919" s="157"/>
      <c r="D919" s="158" t="s">
        <v>71</v>
      </c>
      <c r="E919" s="168" t="s">
        <v>1546</v>
      </c>
      <c r="F919" s="168" t="s">
        <v>1547</v>
      </c>
      <c r="I919" s="160"/>
      <c r="J919" s="169">
        <f>BK919</f>
        <v>0</v>
      </c>
      <c r="L919" s="157"/>
      <c r="M919" s="162"/>
      <c r="N919" s="163"/>
      <c r="O919" s="163"/>
      <c r="P919" s="164">
        <f>SUM(P920:P928)</f>
        <v>0</v>
      </c>
      <c r="Q919" s="163"/>
      <c r="R919" s="164">
        <f>SUM(R920:R928)</f>
        <v>0.71938999999999997</v>
      </c>
      <c r="S919" s="163"/>
      <c r="T919" s="165">
        <f>SUM(T920:T928)</f>
        <v>0</v>
      </c>
      <c r="AR919" s="158" t="s">
        <v>89</v>
      </c>
      <c r="AT919" s="166" t="s">
        <v>71</v>
      </c>
      <c r="AU919" s="166" t="s">
        <v>80</v>
      </c>
      <c r="AY919" s="158" t="s">
        <v>159</v>
      </c>
      <c r="BK919" s="167">
        <f>SUM(BK920:BK928)</f>
        <v>0</v>
      </c>
    </row>
    <row r="920" spans="2:65" s="1" customFormat="1" ht="16.5" customHeight="1">
      <c r="B920" s="170"/>
      <c r="C920" s="171" t="s">
        <v>1548</v>
      </c>
      <c r="D920" s="171" t="s">
        <v>161</v>
      </c>
      <c r="E920" s="172" t="s">
        <v>1549</v>
      </c>
      <c r="F920" s="173" t="s">
        <v>1550</v>
      </c>
      <c r="G920" s="174" t="s">
        <v>201</v>
      </c>
      <c r="H920" s="175">
        <v>38.4</v>
      </c>
      <c r="I920" s="176"/>
      <c r="J920" s="177">
        <f>ROUND(I920*H920,2)</f>
        <v>0</v>
      </c>
      <c r="K920" s="173" t="s">
        <v>165</v>
      </c>
      <c r="L920" s="41"/>
      <c r="M920" s="178" t="s">
        <v>5</v>
      </c>
      <c r="N920" s="179" t="s">
        <v>44</v>
      </c>
      <c r="O920" s="42"/>
      <c r="P920" s="180">
        <f>O920*H920</f>
        <v>0</v>
      </c>
      <c r="Q920" s="180">
        <v>4.0000000000000003E-5</v>
      </c>
      <c r="R920" s="180">
        <f>Q920*H920</f>
        <v>1.536E-3</v>
      </c>
      <c r="S920" s="180">
        <v>0</v>
      </c>
      <c r="T920" s="181">
        <f>S920*H920</f>
        <v>0</v>
      </c>
      <c r="AR920" s="24" t="s">
        <v>256</v>
      </c>
      <c r="AT920" s="24" t="s">
        <v>161</v>
      </c>
      <c r="AU920" s="24" t="s">
        <v>89</v>
      </c>
      <c r="AY920" s="24" t="s">
        <v>159</v>
      </c>
      <c r="BE920" s="182">
        <f>IF(N920="základní",J920,0)</f>
        <v>0</v>
      </c>
      <c r="BF920" s="182">
        <f>IF(N920="snížená",J920,0)</f>
        <v>0</v>
      </c>
      <c r="BG920" s="182">
        <f>IF(N920="zákl. přenesená",J920,0)</f>
        <v>0</v>
      </c>
      <c r="BH920" s="182">
        <f>IF(N920="sníž. přenesená",J920,0)</f>
        <v>0</v>
      </c>
      <c r="BI920" s="182">
        <f>IF(N920="nulová",J920,0)</f>
        <v>0</v>
      </c>
      <c r="BJ920" s="24" t="s">
        <v>89</v>
      </c>
      <c r="BK920" s="182">
        <f>ROUND(I920*H920,2)</f>
        <v>0</v>
      </c>
      <c r="BL920" s="24" t="s">
        <v>256</v>
      </c>
      <c r="BM920" s="24" t="s">
        <v>1551</v>
      </c>
    </row>
    <row r="921" spans="2:65" s="11" customFormat="1">
      <c r="B921" s="187"/>
      <c r="D921" s="183" t="s">
        <v>170</v>
      </c>
      <c r="E921" s="188" t="s">
        <v>5</v>
      </c>
      <c r="F921" s="189" t="s">
        <v>87</v>
      </c>
      <c r="H921" s="190">
        <v>38.4</v>
      </c>
      <c r="I921" s="191"/>
      <c r="L921" s="187"/>
      <c r="M921" s="192"/>
      <c r="N921" s="193"/>
      <c r="O921" s="193"/>
      <c r="P921" s="193"/>
      <c r="Q921" s="193"/>
      <c r="R921" s="193"/>
      <c r="S921" s="193"/>
      <c r="T921" s="194"/>
      <c r="AT921" s="188" t="s">
        <v>170</v>
      </c>
      <c r="AU921" s="188" t="s">
        <v>89</v>
      </c>
      <c r="AV921" s="11" t="s">
        <v>89</v>
      </c>
      <c r="AW921" s="11" t="s">
        <v>35</v>
      </c>
      <c r="AX921" s="11" t="s">
        <v>80</v>
      </c>
      <c r="AY921" s="188" t="s">
        <v>159</v>
      </c>
    </row>
    <row r="922" spans="2:65" s="1" customFormat="1" ht="25.5" customHeight="1">
      <c r="B922" s="170"/>
      <c r="C922" s="171" t="s">
        <v>1552</v>
      </c>
      <c r="D922" s="171" t="s">
        <v>161</v>
      </c>
      <c r="E922" s="172" t="s">
        <v>1553</v>
      </c>
      <c r="F922" s="173" t="s">
        <v>1554</v>
      </c>
      <c r="G922" s="174" t="s">
        <v>201</v>
      </c>
      <c r="H922" s="175">
        <v>95.08</v>
      </c>
      <c r="I922" s="176"/>
      <c r="J922" s="177">
        <f>ROUND(I922*H922,2)</f>
        <v>0</v>
      </c>
      <c r="K922" s="173" t="s">
        <v>165</v>
      </c>
      <c r="L922" s="41"/>
      <c r="M922" s="178" t="s">
        <v>5</v>
      </c>
      <c r="N922" s="179" t="s">
        <v>44</v>
      </c>
      <c r="O922" s="42"/>
      <c r="P922" s="180">
        <f>O922*H922</f>
        <v>0</v>
      </c>
      <c r="Q922" s="180">
        <v>7.5500000000000003E-3</v>
      </c>
      <c r="R922" s="180">
        <f>Q922*H922</f>
        <v>0.71785399999999999</v>
      </c>
      <c r="S922" s="180">
        <v>0</v>
      </c>
      <c r="T922" s="181">
        <f>S922*H922</f>
        <v>0</v>
      </c>
      <c r="AR922" s="24" t="s">
        <v>256</v>
      </c>
      <c r="AT922" s="24" t="s">
        <v>161</v>
      </c>
      <c r="AU922" s="24" t="s">
        <v>89</v>
      </c>
      <c r="AY922" s="24" t="s">
        <v>159</v>
      </c>
      <c r="BE922" s="182">
        <f>IF(N922="základní",J922,0)</f>
        <v>0</v>
      </c>
      <c r="BF922" s="182">
        <f>IF(N922="snížená",J922,0)</f>
        <v>0</v>
      </c>
      <c r="BG922" s="182">
        <f>IF(N922="zákl. přenesená",J922,0)</f>
        <v>0</v>
      </c>
      <c r="BH922" s="182">
        <f>IF(N922="sníž. přenesená",J922,0)</f>
        <v>0</v>
      </c>
      <c r="BI922" s="182">
        <f>IF(N922="nulová",J922,0)</f>
        <v>0</v>
      </c>
      <c r="BJ922" s="24" t="s">
        <v>89</v>
      </c>
      <c r="BK922" s="182">
        <f>ROUND(I922*H922,2)</f>
        <v>0</v>
      </c>
      <c r="BL922" s="24" t="s">
        <v>256</v>
      </c>
      <c r="BM922" s="24" t="s">
        <v>1555</v>
      </c>
    </row>
    <row r="923" spans="2:65" s="13" customFormat="1">
      <c r="B923" s="213"/>
      <c r="D923" s="183" t="s">
        <v>170</v>
      </c>
      <c r="E923" s="214" t="s">
        <v>5</v>
      </c>
      <c r="F923" s="215" t="s">
        <v>314</v>
      </c>
      <c r="H923" s="214" t="s">
        <v>5</v>
      </c>
      <c r="I923" s="216"/>
      <c r="L923" s="213"/>
      <c r="M923" s="217"/>
      <c r="N923" s="218"/>
      <c r="O923" s="218"/>
      <c r="P923" s="218"/>
      <c r="Q923" s="218"/>
      <c r="R923" s="218"/>
      <c r="S923" s="218"/>
      <c r="T923" s="219"/>
      <c r="AT923" s="214" t="s">
        <v>170</v>
      </c>
      <c r="AU923" s="214" t="s">
        <v>89</v>
      </c>
      <c r="AV923" s="13" t="s">
        <v>80</v>
      </c>
      <c r="AW923" s="13" t="s">
        <v>35</v>
      </c>
      <c r="AX923" s="13" t="s">
        <v>72</v>
      </c>
      <c r="AY923" s="214" t="s">
        <v>159</v>
      </c>
    </row>
    <row r="924" spans="2:65" s="11" customFormat="1">
      <c r="B924" s="187"/>
      <c r="D924" s="183" t="s">
        <v>170</v>
      </c>
      <c r="E924" s="188" t="s">
        <v>5</v>
      </c>
      <c r="F924" s="189" t="s">
        <v>1501</v>
      </c>
      <c r="H924" s="190">
        <v>42.98</v>
      </c>
      <c r="I924" s="191"/>
      <c r="L924" s="187"/>
      <c r="M924" s="192"/>
      <c r="N924" s="193"/>
      <c r="O924" s="193"/>
      <c r="P924" s="193"/>
      <c r="Q924" s="193"/>
      <c r="R924" s="193"/>
      <c r="S924" s="193"/>
      <c r="T924" s="194"/>
      <c r="AT924" s="188" t="s">
        <v>170</v>
      </c>
      <c r="AU924" s="188" t="s">
        <v>89</v>
      </c>
      <c r="AV924" s="11" t="s">
        <v>89</v>
      </c>
      <c r="AW924" s="11" t="s">
        <v>35</v>
      </c>
      <c r="AX924" s="11" t="s">
        <v>72</v>
      </c>
      <c r="AY924" s="188" t="s">
        <v>159</v>
      </c>
    </row>
    <row r="925" spans="2:65" s="11" customFormat="1">
      <c r="B925" s="187"/>
      <c r="D925" s="183" t="s">
        <v>170</v>
      </c>
      <c r="E925" s="188" t="s">
        <v>5</v>
      </c>
      <c r="F925" s="189" t="s">
        <v>1502</v>
      </c>
      <c r="H925" s="190">
        <v>52.1</v>
      </c>
      <c r="I925" s="191"/>
      <c r="L925" s="187"/>
      <c r="M925" s="192"/>
      <c r="N925" s="193"/>
      <c r="O925" s="193"/>
      <c r="P925" s="193"/>
      <c r="Q925" s="193"/>
      <c r="R925" s="193"/>
      <c r="S925" s="193"/>
      <c r="T925" s="194"/>
      <c r="AT925" s="188" t="s">
        <v>170</v>
      </c>
      <c r="AU925" s="188" t="s">
        <v>89</v>
      </c>
      <c r="AV925" s="11" t="s">
        <v>89</v>
      </c>
      <c r="AW925" s="11" t="s">
        <v>35</v>
      </c>
      <c r="AX925" s="11" t="s">
        <v>72</v>
      </c>
      <c r="AY925" s="188" t="s">
        <v>159</v>
      </c>
    </row>
    <row r="926" spans="2:65" s="12" customFormat="1">
      <c r="B926" s="195"/>
      <c r="D926" s="183" t="s">
        <v>170</v>
      </c>
      <c r="E926" s="196" t="s">
        <v>5</v>
      </c>
      <c r="F926" s="197" t="s">
        <v>173</v>
      </c>
      <c r="H926" s="198">
        <v>95.08</v>
      </c>
      <c r="I926" s="199"/>
      <c r="L926" s="195"/>
      <c r="M926" s="200"/>
      <c r="N926" s="201"/>
      <c r="O926" s="201"/>
      <c r="P926" s="201"/>
      <c r="Q926" s="201"/>
      <c r="R926" s="201"/>
      <c r="S926" s="201"/>
      <c r="T926" s="202"/>
      <c r="AT926" s="196" t="s">
        <v>170</v>
      </c>
      <c r="AU926" s="196" t="s">
        <v>89</v>
      </c>
      <c r="AV926" s="12" t="s">
        <v>166</v>
      </c>
      <c r="AW926" s="12" t="s">
        <v>35</v>
      </c>
      <c r="AX926" s="12" t="s">
        <v>80</v>
      </c>
      <c r="AY926" s="196" t="s">
        <v>159</v>
      </c>
    </row>
    <row r="927" spans="2:65" s="1" customFormat="1" ht="38.25" customHeight="1">
      <c r="B927" s="170"/>
      <c r="C927" s="171" t="s">
        <v>1556</v>
      </c>
      <c r="D927" s="171" t="s">
        <v>161</v>
      </c>
      <c r="E927" s="172" t="s">
        <v>1557</v>
      </c>
      <c r="F927" s="173" t="s">
        <v>1558</v>
      </c>
      <c r="G927" s="174" t="s">
        <v>634</v>
      </c>
      <c r="H927" s="228"/>
      <c r="I927" s="176"/>
      <c r="J927" s="177">
        <f>ROUND(I927*H927,2)</f>
        <v>0</v>
      </c>
      <c r="K927" s="173" t="s">
        <v>165</v>
      </c>
      <c r="L927" s="41"/>
      <c r="M927" s="178" t="s">
        <v>5</v>
      </c>
      <c r="N927" s="179" t="s">
        <v>44</v>
      </c>
      <c r="O927" s="42"/>
      <c r="P927" s="180">
        <f>O927*H927</f>
        <v>0</v>
      </c>
      <c r="Q927" s="180">
        <v>0</v>
      </c>
      <c r="R927" s="180">
        <f>Q927*H927</f>
        <v>0</v>
      </c>
      <c r="S927" s="180">
        <v>0</v>
      </c>
      <c r="T927" s="181">
        <f>S927*H927</f>
        <v>0</v>
      </c>
      <c r="AR927" s="24" t="s">
        <v>256</v>
      </c>
      <c r="AT927" s="24" t="s">
        <v>161</v>
      </c>
      <c r="AU927" s="24" t="s">
        <v>89</v>
      </c>
      <c r="AY927" s="24" t="s">
        <v>159</v>
      </c>
      <c r="BE927" s="182">
        <f>IF(N927="základní",J927,0)</f>
        <v>0</v>
      </c>
      <c r="BF927" s="182">
        <f>IF(N927="snížená",J927,0)</f>
        <v>0</v>
      </c>
      <c r="BG927" s="182">
        <f>IF(N927="zákl. přenesená",J927,0)</f>
        <v>0</v>
      </c>
      <c r="BH927" s="182">
        <f>IF(N927="sníž. přenesená",J927,0)</f>
        <v>0</v>
      </c>
      <c r="BI927" s="182">
        <f>IF(N927="nulová",J927,0)</f>
        <v>0</v>
      </c>
      <c r="BJ927" s="24" t="s">
        <v>89</v>
      </c>
      <c r="BK927" s="182">
        <f>ROUND(I927*H927,2)</f>
        <v>0</v>
      </c>
      <c r="BL927" s="24" t="s">
        <v>256</v>
      </c>
      <c r="BM927" s="24" t="s">
        <v>1559</v>
      </c>
    </row>
    <row r="928" spans="2:65" s="1" customFormat="1" ht="121.5">
      <c r="B928" s="41"/>
      <c r="D928" s="183" t="s">
        <v>168</v>
      </c>
      <c r="F928" s="184" t="s">
        <v>1387</v>
      </c>
      <c r="I928" s="185"/>
      <c r="L928" s="41"/>
      <c r="M928" s="186"/>
      <c r="N928" s="42"/>
      <c r="O928" s="42"/>
      <c r="P928" s="42"/>
      <c r="Q928" s="42"/>
      <c r="R928" s="42"/>
      <c r="S928" s="42"/>
      <c r="T928" s="70"/>
      <c r="AT928" s="24" t="s">
        <v>168</v>
      </c>
      <c r="AU928" s="24" t="s">
        <v>89</v>
      </c>
    </row>
    <row r="929" spans="2:65" s="10" customFormat="1" ht="29.85" customHeight="1">
      <c r="B929" s="157"/>
      <c r="D929" s="158" t="s">
        <v>71</v>
      </c>
      <c r="E929" s="168" t="s">
        <v>1560</v>
      </c>
      <c r="F929" s="168" t="s">
        <v>1561</v>
      </c>
      <c r="I929" s="160"/>
      <c r="J929" s="169">
        <f>BK929</f>
        <v>0</v>
      </c>
      <c r="L929" s="157"/>
      <c r="M929" s="162"/>
      <c r="N929" s="163"/>
      <c r="O929" s="163"/>
      <c r="P929" s="164">
        <f>SUM(P930:P959)</f>
        <v>0</v>
      </c>
      <c r="Q929" s="163"/>
      <c r="R929" s="164">
        <f>SUM(R930:R959)</f>
        <v>0.76993560000000005</v>
      </c>
      <c r="S929" s="163"/>
      <c r="T929" s="165">
        <f>SUM(T930:T959)</f>
        <v>0</v>
      </c>
      <c r="AR929" s="158" t="s">
        <v>89</v>
      </c>
      <c r="AT929" s="166" t="s">
        <v>71</v>
      </c>
      <c r="AU929" s="166" t="s">
        <v>80</v>
      </c>
      <c r="AY929" s="158" t="s">
        <v>159</v>
      </c>
      <c r="BK929" s="167">
        <f>SUM(BK930:BK959)</f>
        <v>0</v>
      </c>
    </row>
    <row r="930" spans="2:65" s="1" customFormat="1" ht="25.5" customHeight="1">
      <c r="B930" s="170"/>
      <c r="C930" s="171" t="s">
        <v>1562</v>
      </c>
      <c r="D930" s="171" t="s">
        <v>161</v>
      </c>
      <c r="E930" s="172" t="s">
        <v>1563</v>
      </c>
      <c r="F930" s="173" t="s">
        <v>1564</v>
      </c>
      <c r="G930" s="174" t="s">
        <v>201</v>
      </c>
      <c r="H930" s="175">
        <v>39.869999999999997</v>
      </c>
      <c r="I930" s="176"/>
      <c r="J930" s="177">
        <f>ROUND(I930*H930,2)</f>
        <v>0</v>
      </c>
      <c r="K930" s="173" t="s">
        <v>165</v>
      </c>
      <c r="L930" s="41"/>
      <c r="M930" s="178" t="s">
        <v>5</v>
      </c>
      <c r="N930" s="179" t="s">
        <v>44</v>
      </c>
      <c r="O930" s="42"/>
      <c r="P930" s="180">
        <f>O930*H930</f>
        <v>0</v>
      </c>
      <c r="Q930" s="180">
        <v>2.8999999999999998E-3</v>
      </c>
      <c r="R930" s="180">
        <f>Q930*H930</f>
        <v>0.11562299999999999</v>
      </c>
      <c r="S930" s="180">
        <v>0</v>
      </c>
      <c r="T930" s="181">
        <f>S930*H930</f>
        <v>0</v>
      </c>
      <c r="AR930" s="24" t="s">
        <v>256</v>
      </c>
      <c r="AT930" s="24" t="s">
        <v>161</v>
      </c>
      <c r="AU930" s="24" t="s">
        <v>89</v>
      </c>
      <c r="AY930" s="24" t="s">
        <v>159</v>
      </c>
      <c r="BE930" s="182">
        <f>IF(N930="základní",J930,0)</f>
        <v>0</v>
      </c>
      <c r="BF930" s="182">
        <f>IF(N930="snížená",J930,0)</f>
        <v>0</v>
      </c>
      <c r="BG930" s="182">
        <f>IF(N930="zákl. přenesená",J930,0)</f>
        <v>0</v>
      </c>
      <c r="BH930" s="182">
        <f>IF(N930="sníž. přenesená",J930,0)</f>
        <v>0</v>
      </c>
      <c r="BI930" s="182">
        <f>IF(N930="nulová",J930,0)</f>
        <v>0</v>
      </c>
      <c r="BJ930" s="24" t="s">
        <v>89</v>
      </c>
      <c r="BK930" s="182">
        <f>ROUND(I930*H930,2)</f>
        <v>0</v>
      </c>
      <c r="BL930" s="24" t="s">
        <v>256</v>
      </c>
      <c r="BM930" s="24" t="s">
        <v>1565</v>
      </c>
    </row>
    <row r="931" spans="2:65" s="11" customFormat="1">
      <c r="B931" s="187"/>
      <c r="D931" s="183" t="s">
        <v>170</v>
      </c>
      <c r="E931" s="188" t="s">
        <v>5</v>
      </c>
      <c r="F931" s="189" t="s">
        <v>1566</v>
      </c>
      <c r="H931" s="190">
        <v>2.34</v>
      </c>
      <c r="I931" s="191"/>
      <c r="L931" s="187"/>
      <c r="M931" s="192"/>
      <c r="N931" s="193"/>
      <c r="O931" s="193"/>
      <c r="P931" s="193"/>
      <c r="Q931" s="193"/>
      <c r="R931" s="193"/>
      <c r="S931" s="193"/>
      <c r="T931" s="194"/>
      <c r="AT931" s="188" t="s">
        <v>170</v>
      </c>
      <c r="AU931" s="188" t="s">
        <v>89</v>
      </c>
      <c r="AV931" s="11" t="s">
        <v>89</v>
      </c>
      <c r="AW931" s="11" t="s">
        <v>35</v>
      </c>
      <c r="AX931" s="11" t="s">
        <v>72</v>
      </c>
      <c r="AY931" s="188" t="s">
        <v>159</v>
      </c>
    </row>
    <row r="932" spans="2:65" s="11" customFormat="1">
      <c r="B932" s="187"/>
      <c r="D932" s="183" t="s">
        <v>170</v>
      </c>
      <c r="E932" s="188" t="s">
        <v>5</v>
      </c>
      <c r="F932" s="189" t="s">
        <v>1567</v>
      </c>
      <c r="H932" s="190">
        <v>12.78</v>
      </c>
      <c r="I932" s="191"/>
      <c r="L932" s="187"/>
      <c r="M932" s="192"/>
      <c r="N932" s="193"/>
      <c r="O932" s="193"/>
      <c r="P932" s="193"/>
      <c r="Q932" s="193"/>
      <c r="R932" s="193"/>
      <c r="S932" s="193"/>
      <c r="T932" s="194"/>
      <c r="AT932" s="188" t="s">
        <v>170</v>
      </c>
      <c r="AU932" s="188" t="s">
        <v>89</v>
      </c>
      <c r="AV932" s="11" t="s">
        <v>89</v>
      </c>
      <c r="AW932" s="11" t="s">
        <v>35</v>
      </c>
      <c r="AX932" s="11" t="s">
        <v>72</v>
      </c>
      <c r="AY932" s="188" t="s">
        <v>159</v>
      </c>
    </row>
    <row r="933" spans="2:65" s="11" customFormat="1">
      <c r="B933" s="187"/>
      <c r="D933" s="183" t="s">
        <v>170</v>
      </c>
      <c r="E933" s="188" t="s">
        <v>5</v>
      </c>
      <c r="F933" s="189" t="s">
        <v>1568</v>
      </c>
      <c r="H933" s="190">
        <v>6.3</v>
      </c>
      <c r="I933" s="191"/>
      <c r="L933" s="187"/>
      <c r="M933" s="192"/>
      <c r="N933" s="193"/>
      <c r="O933" s="193"/>
      <c r="P933" s="193"/>
      <c r="Q933" s="193"/>
      <c r="R933" s="193"/>
      <c r="S933" s="193"/>
      <c r="T933" s="194"/>
      <c r="AT933" s="188" t="s">
        <v>170</v>
      </c>
      <c r="AU933" s="188" t="s">
        <v>89</v>
      </c>
      <c r="AV933" s="11" t="s">
        <v>89</v>
      </c>
      <c r="AW933" s="11" t="s">
        <v>35</v>
      </c>
      <c r="AX933" s="11" t="s">
        <v>72</v>
      </c>
      <c r="AY933" s="188" t="s">
        <v>159</v>
      </c>
    </row>
    <row r="934" spans="2:65" s="11" customFormat="1">
      <c r="B934" s="187"/>
      <c r="D934" s="183" t="s">
        <v>170</v>
      </c>
      <c r="E934" s="188" t="s">
        <v>5</v>
      </c>
      <c r="F934" s="189" t="s">
        <v>1569</v>
      </c>
      <c r="H934" s="190">
        <v>2.16</v>
      </c>
      <c r="I934" s="191"/>
      <c r="L934" s="187"/>
      <c r="M934" s="192"/>
      <c r="N934" s="193"/>
      <c r="O934" s="193"/>
      <c r="P934" s="193"/>
      <c r="Q934" s="193"/>
      <c r="R934" s="193"/>
      <c r="S934" s="193"/>
      <c r="T934" s="194"/>
      <c r="AT934" s="188" t="s">
        <v>170</v>
      </c>
      <c r="AU934" s="188" t="s">
        <v>89</v>
      </c>
      <c r="AV934" s="11" t="s">
        <v>89</v>
      </c>
      <c r="AW934" s="11" t="s">
        <v>35</v>
      </c>
      <c r="AX934" s="11" t="s">
        <v>72</v>
      </c>
      <c r="AY934" s="188" t="s">
        <v>159</v>
      </c>
    </row>
    <row r="935" spans="2:65" s="11" customFormat="1">
      <c r="B935" s="187"/>
      <c r="D935" s="183" t="s">
        <v>170</v>
      </c>
      <c r="E935" s="188" t="s">
        <v>5</v>
      </c>
      <c r="F935" s="189" t="s">
        <v>1570</v>
      </c>
      <c r="H935" s="190">
        <v>16.29</v>
      </c>
      <c r="I935" s="191"/>
      <c r="L935" s="187"/>
      <c r="M935" s="192"/>
      <c r="N935" s="193"/>
      <c r="O935" s="193"/>
      <c r="P935" s="193"/>
      <c r="Q935" s="193"/>
      <c r="R935" s="193"/>
      <c r="S935" s="193"/>
      <c r="T935" s="194"/>
      <c r="AT935" s="188" t="s">
        <v>170</v>
      </c>
      <c r="AU935" s="188" t="s">
        <v>89</v>
      </c>
      <c r="AV935" s="11" t="s">
        <v>89</v>
      </c>
      <c r="AW935" s="11" t="s">
        <v>35</v>
      </c>
      <c r="AX935" s="11" t="s">
        <v>72</v>
      </c>
      <c r="AY935" s="188" t="s">
        <v>159</v>
      </c>
    </row>
    <row r="936" spans="2:65" s="12" customFormat="1">
      <c r="B936" s="195"/>
      <c r="D936" s="183" t="s">
        <v>170</v>
      </c>
      <c r="E936" s="196" t="s">
        <v>5</v>
      </c>
      <c r="F936" s="197" t="s">
        <v>173</v>
      </c>
      <c r="H936" s="198">
        <v>39.869999999999997</v>
      </c>
      <c r="I936" s="199"/>
      <c r="L936" s="195"/>
      <c r="M936" s="200"/>
      <c r="N936" s="201"/>
      <c r="O936" s="201"/>
      <c r="P936" s="201"/>
      <c r="Q936" s="201"/>
      <c r="R936" s="201"/>
      <c r="S936" s="201"/>
      <c r="T936" s="202"/>
      <c r="AT936" s="196" t="s">
        <v>170</v>
      </c>
      <c r="AU936" s="196" t="s">
        <v>89</v>
      </c>
      <c r="AV936" s="12" t="s">
        <v>166</v>
      </c>
      <c r="AW936" s="12" t="s">
        <v>35</v>
      </c>
      <c r="AX936" s="12" t="s">
        <v>80</v>
      </c>
      <c r="AY936" s="196" t="s">
        <v>159</v>
      </c>
    </row>
    <row r="937" spans="2:65" s="1" customFormat="1" ht="16.5" customHeight="1">
      <c r="B937" s="170"/>
      <c r="C937" s="203" t="s">
        <v>1571</v>
      </c>
      <c r="D937" s="203" t="s">
        <v>252</v>
      </c>
      <c r="E937" s="204" t="s">
        <v>1572</v>
      </c>
      <c r="F937" s="205" t="s">
        <v>1573</v>
      </c>
      <c r="G937" s="206" t="s">
        <v>201</v>
      </c>
      <c r="H937" s="207">
        <v>43.856999999999999</v>
      </c>
      <c r="I937" s="208"/>
      <c r="J937" s="209">
        <f>ROUND(I937*H937,2)</f>
        <v>0</v>
      </c>
      <c r="K937" s="205" t="s">
        <v>165</v>
      </c>
      <c r="L937" s="210"/>
      <c r="M937" s="211" t="s">
        <v>5</v>
      </c>
      <c r="N937" s="212" t="s">
        <v>44</v>
      </c>
      <c r="O937" s="42"/>
      <c r="P937" s="180">
        <f>O937*H937</f>
        <v>0</v>
      </c>
      <c r="Q937" s="180">
        <v>1.18E-2</v>
      </c>
      <c r="R937" s="180">
        <f>Q937*H937</f>
        <v>0.51751259999999999</v>
      </c>
      <c r="S937" s="180">
        <v>0</v>
      </c>
      <c r="T937" s="181">
        <f>S937*H937</f>
        <v>0</v>
      </c>
      <c r="AR937" s="24" t="s">
        <v>367</v>
      </c>
      <c r="AT937" s="24" t="s">
        <v>252</v>
      </c>
      <c r="AU937" s="24" t="s">
        <v>89</v>
      </c>
      <c r="AY937" s="24" t="s">
        <v>159</v>
      </c>
      <c r="BE937" s="182">
        <f>IF(N937="základní",J937,0)</f>
        <v>0</v>
      </c>
      <c r="BF937" s="182">
        <f>IF(N937="snížená",J937,0)</f>
        <v>0</v>
      </c>
      <c r="BG937" s="182">
        <f>IF(N937="zákl. přenesená",J937,0)</f>
        <v>0</v>
      </c>
      <c r="BH937" s="182">
        <f>IF(N937="sníž. přenesená",J937,0)</f>
        <v>0</v>
      </c>
      <c r="BI937" s="182">
        <f>IF(N937="nulová",J937,0)</f>
        <v>0</v>
      </c>
      <c r="BJ937" s="24" t="s">
        <v>89</v>
      </c>
      <c r="BK937" s="182">
        <f>ROUND(I937*H937,2)</f>
        <v>0</v>
      </c>
      <c r="BL937" s="24" t="s">
        <v>256</v>
      </c>
      <c r="BM937" s="24" t="s">
        <v>1574</v>
      </c>
    </row>
    <row r="938" spans="2:65" s="11" customFormat="1">
      <c r="B938" s="187"/>
      <c r="D938" s="183" t="s">
        <v>170</v>
      </c>
      <c r="F938" s="189" t="s">
        <v>1575</v>
      </c>
      <c r="H938" s="190">
        <v>43.856999999999999</v>
      </c>
      <c r="I938" s="191"/>
      <c r="L938" s="187"/>
      <c r="M938" s="192"/>
      <c r="N938" s="193"/>
      <c r="O938" s="193"/>
      <c r="P938" s="193"/>
      <c r="Q938" s="193"/>
      <c r="R938" s="193"/>
      <c r="S938" s="193"/>
      <c r="T938" s="194"/>
      <c r="AT938" s="188" t="s">
        <v>170</v>
      </c>
      <c r="AU938" s="188" t="s">
        <v>89</v>
      </c>
      <c r="AV938" s="11" t="s">
        <v>89</v>
      </c>
      <c r="AW938" s="11" t="s">
        <v>6</v>
      </c>
      <c r="AX938" s="11" t="s">
        <v>80</v>
      </c>
      <c r="AY938" s="188" t="s">
        <v>159</v>
      </c>
    </row>
    <row r="939" spans="2:65" s="1" customFormat="1" ht="25.5" customHeight="1">
      <c r="B939" s="170"/>
      <c r="C939" s="171" t="s">
        <v>1576</v>
      </c>
      <c r="D939" s="171" t="s">
        <v>161</v>
      </c>
      <c r="E939" s="172" t="s">
        <v>1577</v>
      </c>
      <c r="F939" s="173" t="s">
        <v>1578</v>
      </c>
      <c r="G939" s="174" t="s">
        <v>201</v>
      </c>
      <c r="H939" s="175">
        <v>10.8</v>
      </c>
      <c r="I939" s="176"/>
      <c r="J939" s="177">
        <f>ROUND(I939*H939,2)</f>
        <v>0</v>
      </c>
      <c r="K939" s="173" t="s">
        <v>165</v>
      </c>
      <c r="L939" s="41"/>
      <c r="M939" s="178" t="s">
        <v>5</v>
      </c>
      <c r="N939" s="179" t="s">
        <v>44</v>
      </c>
      <c r="O939" s="42"/>
      <c r="P939" s="180">
        <f>O939*H939</f>
        <v>0</v>
      </c>
      <c r="Q939" s="180">
        <v>0</v>
      </c>
      <c r="R939" s="180">
        <f>Q939*H939</f>
        <v>0</v>
      </c>
      <c r="S939" s="180">
        <v>0</v>
      </c>
      <c r="T939" s="181">
        <f>S939*H939</f>
        <v>0</v>
      </c>
      <c r="AR939" s="24" t="s">
        <v>256</v>
      </c>
      <c r="AT939" s="24" t="s">
        <v>161</v>
      </c>
      <c r="AU939" s="24" t="s">
        <v>89</v>
      </c>
      <c r="AY939" s="24" t="s">
        <v>159</v>
      </c>
      <c r="BE939" s="182">
        <f>IF(N939="základní",J939,0)</f>
        <v>0</v>
      </c>
      <c r="BF939" s="182">
        <f>IF(N939="snížená",J939,0)</f>
        <v>0</v>
      </c>
      <c r="BG939" s="182">
        <f>IF(N939="zákl. přenesená",J939,0)</f>
        <v>0</v>
      </c>
      <c r="BH939" s="182">
        <f>IF(N939="sníž. přenesená",J939,0)</f>
        <v>0</v>
      </c>
      <c r="BI939" s="182">
        <f>IF(N939="nulová",J939,0)</f>
        <v>0</v>
      </c>
      <c r="BJ939" s="24" t="s">
        <v>89</v>
      </c>
      <c r="BK939" s="182">
        <f>ROUND(I939*H939,2)</f>
        <v>0</v>
      </c>
      <c r="BL939" s="24" t="s">
        <v>256</v>
      </c>
      <c r="BM939" s="24" t="s">
        <v>1579</v>
      </c>
    </row>
    <row r="940" spans="2:65" s="11" customFormat="1">
      <c r="B940" s="187"/>
      <c r="D940" s="183" t="s">
        <v>170</v>
      </c>
      <c r="E940" s="188" t="s">
        <v>5</v>
      </c>
      <c r="F940" s="189" t="s">
        <v>1566</v>
      </c>
      <c r="H940" s="190">
        <v>2.34</v>
      </c>
      <c r="I940" s="191"/>
      <c r="L940" s="187"/>
      <c r="M940" s="192"/>
      <c r="N940" s="193"/>
      <c r="O940" s="193"/>
      <c r="P940" s="193"/>
      <c r="Q940" s="193"/>
      <c r="R940" s="193"/>
      <c r="S940" s="193"/>
      <c r="T940" s="194"/>
      <c r="AT940" s="188" t="s">
        <v>170</v>
      </c>
      <c r="AU940" s="188" t="s">
        <v>89</v>
      </c>
      <c r="AV940" s="11" t="s">
        <v>89</v>
      </c>
      <c r="AW940" s="11" t="s">
        <v>35</v>
      </c>
      <c r="AX940" s="11" t="s">
        <v>72</v>
      </c>
      <c r="AY940" s="188" t="s">
        <v>159</v>
      </c>
    </row>
    <row r="941" spans="2:65" s="11" customFormat="1">
      <c r="B941" s="187"/>
      <c r="D941" s="183" t="s">
        <v>170</v>
      </c>
      <c r="E941" s="188" t="s">
        <v>5</v>
      </c>
      <c r="F941" s="189" t="s">
        <v>1568</v>
      </c>
      <c r="H941" s="190">
        <v>6.3</v>
      </c>
      <c r="I941" s="191"/>
      <c r="L941" s="187"/>
      <c r="M941" s="192"/>
      <c r="N941" s="193"/>
      <c r="O941" s="193"/>
      <c r="P941" s="193"/>
      <c r="Q941" s="193"/>
      <c r="R941" s="193"/>
      <c r="S941" s="193"/>
      <c r="T941" s="194"/>
      <c r="AT941" s="188" t="s">
        <v>170</v>
      </c>
      <c r="AU941" s="188" t="s">
        <v>89</v>
      </c>
      <c r="AV941" s="11" t="s">
        <v>89</v>
      </c>
      <c r="AW941" s="11" t="s">
        <v>35</v>
      </c>
      <c r="AX941" s="11" t="s">
        <v>72</v>
      </c>
      <c r="AY941" s="188" t="s">
        <v>159</v>
      </c>
    </row>
    <row r="942" spans="2:65" s="11" customFormat="1">
      <c r="B942" s="187"/>
      <c r="D942" s="183" t="s">
        <v>170</v>
      </c>
      <c r="E942" s="188" t="s">
        <v>5</v>
      </c>
      <c r="F942" s="189" t="s">
        <v>1569</v>
      </c>
      <c r="H942" s="190">
        <v>2.16</v>
      </c>
      <c r="I942" s="191"/>
      <c r="L942" s="187"/>
      <c r="M942" s="192"/>
      <c r="N942" s="193"/>
      <c r="O942" s="193"/>
      <c r="P942" s="193"/>
      <c r="Q942" s="193"/>
      <c r="R942" s="193"/>
      <c r="S942" s="193"/>
      <c r="T942" s="194"/>
      <c r="AT942" s="188" t="s">
        <v>170</v>
      </c>
      <c r="AU942" s="188" t="s">
        <v>89</v>
      </c>
      <c r="AV942" s="11" t="s">
        <v>89</v>
      </c>
      <c r="AW942" s="11" t="s">
        <v>35</v>
      </c>
      <c r="AX942" s="11" t="s">
        <v>72</v>
      </c>
      <c r="AY942" s="188" t="s">
        <v>159</v>
      </c>
    </row>
    <row r="943" spans="2:65" s="12" customFormat="1">
      <c r="B943" s="195"/>
      <c r="D943" s="183" t="s">
        <v>170</v>
      </c>
      <c r="E943" s="196" t="s">
        <v>5</v>
      </c>
      <c r="F943" s="197" t="s">
        <v>173</v>
      </c>
      <c r="H943" s="198">
        <v>10.8</v>
      </c>
      <c r="I943" s="199"/>
      <c r="L943" s="195"/>
      <c r="M943" s="200"/>
      <c r="N943" s="201"/>
      <c r="O943" s="201"/>
      <c r="P943" s="201"/>
      <c r="Q943" s="201"/>
      <c r="R943" s="201"/>
      <c r="S943" s="201"/>
      <c r="T943" s="202"/>
      <c r="AT943" s="196" t="s">
        <v>170</v>
      </c>
      <c r="AU943" s="196" t="s">
        <v>89</v>
      </c>
      <c r="AV943" s="12" t="s">
        <v>166</v>
      </c>
      <c r="AW943" s="12" t="s">
        <v>35</v>
      </c>
      <c r="AX943" s="12" t="s">
        <v>80</v>
      </c>
      <c r="AY943" s="196" t="s">
        <v>159</v>
      </c>
    </row>
    <row r="944" spans="2:65" s="1" customFormat="1" ht="25.5" customHeight="1">
      <c r="B944" s="170"/>
      <c r="C944" s="171" t="s">
        <v>1580</v>
      </c>
      <c r="D944" s="171" t="s">
        <v>161</v>
      </c>
      <c r="E944" s="172" t="s">
        <v>1581</v>
      </c>
      <c r="F944" s="173" t="s">
        <v>1582</v>
      </c>
      <c r="G944" s="174" t="s">
        <v>201</v>
      </c>
      <c r="H944" s="175">
        <v>17.100000000000001</v>
      </c>
      <c r="I944" s="176"/>
      <c r="J944" s="177">
        <f>ROUND(I944*H944,2)</f>
        <v>0</v>
      </c>
      <c r="K944" s="173" t="s">
        <v>165</v>
      </c>
      <c r="L944" s="41"/>
      <c r="M944" s="178" t="s">
        <v>5</v>
      </c>
      <c r="N944" s="179" t="s">
        <v>44</v>
      </c>
      <c r="O944" s="42"/>
      <c r="P944" s="180">
        <f>O944*H944</f>
        <v>0</v>
      </c>
      <c r="Q944" s="180">
        <v>8.0000000000000002E-3</v>
      </c>
      <c r="R944" s="180">
        <f>Q944*H944</f>
        <v>0.1368</v>
      </c>
      <c r="S944" s="180">
        <v>0</v>
      </c>
      <c r="T944" s="181">
        <f>S944*H944</f>
        <v>0</v>
      </c>
      <c r="AR944" s="24" t="s">
        <v>256</v>
      </c>
      <c r="AT944" s="24" t="s">
        <v>161</v>
      </c>
      <c r="AU944" s="24" t="s">
        <v>89</v>
      </c>
      <c r="AY944" s="24" t="s">
        <v>159</v>
      </c>
      <c r="BE944" s="182">
        <f>IF(N944="základní",J944,0)</f>
        <v>0</v>
      </c>
      <c r="BF944" s="182">
        <f>IF(N944="snížená",J944,0)</f>
        <v>0</v>
      </c>
      <c r="BG944" s="182">
        <f>IF(N944="zákl. přenesená",J944,0)</f>
        <v>0</v>
      </c>
      <c r="BH944" s="182">
        <f>IF(N944="sníž. přenesená",J944,0)</f>
        <v>0</v>
      </c>
      <c r="BI944" s="182">
        <f>IF(N944="nulová",J944,0)</f>
        <v>0</v>
      </c>
      <c r="BJ944" s="24" t="s">
        <v>89</v>
      </c>
      <c r="BK944" s="182">
        <f>ROUND(I944*H944,2)</f>
        <v>0</v>
      </c>
      <c r="BL944" s="24" t="s">
        <v>256</v>
      </c>
      <c r="BM944" s="24" t="s">
        <v>1583</v>
      </c>
    </row>
    <row r="945" spans="2:65" s="11" customFormat="1">
      <c r="B945" s="187"/>
      <c r="D945" s="183" t="s">
        <v>170</v>
      </c>
      <c r="E945" s="188" t="s">
        <v>5</v>
      </c>
      <c r="F945" s="189" t="s">
        <v>1566</v>
      </c>
      <c r="H945" s="190">
        <v>2.34</v>
      </c>
      <c r="I945" s="191"/>
      <c r="L945" s="187"/>
      <c r="M945" s="192"/>
      <c r="N945" s="193"/>
      <c r="O945" s="193"/>
      <c r="P945" s="193"/>
      <c r="Q945" s="193"/>
      <c r="R945" s="193"/>
      <c r="S945" s="193"/>
      <c r="T945" s="194"/>
      <c r="AT945" s="188" t="s">
        <v>170</v>
      </c>
      <c r="AU945" s="188" t="s">
        <v>89</v>
      </c>
      <c r="AV945" s="11" t="s">
        <v>89</v>
      </c>
      <c r="AW945" s="11" t="s">
        <v>35</v>
      </c>
      <c r="AX945" s="11" t="s">
        <v>72</v>
      </c>
      <c r="AY945" s="188" t="s">
        <v>159</v>
      </c>
    </row>
    <row r="946" spans="2:65" s="11" customFormat="1">
      <c r="B946" s="187"/>
      <c r="D946" s="183" t="s">
        <v>170</v>
      </c>
      <c r="E946" s="188" t="s">
        <v>5</v>
      </c>
      <c r="F946" s="189" t="s">
        <v>1584</v>
      </c>
      <c r="H946" s="190">
        <v>2.16</v>
      </c>
      <c r="I946" s="191"/>
      <c r="L946" s="187"/>
      <c r="M946" s="192"/>
      <c r="N946" s="193"/>
      <c r="O946" s="193"/>
      <c r="P946" s="193"/>
      <c r="Q946" s="193"/>
      <c r="R946" s="193"/>
      <c r="S946" s="193"/>
      <c r="T946" s="194"/>
      <c r="AT946" s="188" t="s">
        <v>170</v>
      </c>
      <c r="AU946" s="188" t="s">
        <v>89</v>
      </c>
      <c r="AV946" s="11" t="s">
        <v>89</v>
      </c>
      <c r="AW946" s="11" t="s">
        <v>35</v>
      </c>
      <c r="AX946" s="11" t="s">
        <v>72</v>
      </c>
      <c r="AY946" s="188" t="s">
        <v>159</v>
      </c>
    </row>
    <row r="947" spans="2:65" s="11" customFormat="1">
      <c r="B947" s="187"/>
      <c r="D947" s="183" t="s">
        <v>170</v>
      </c>
      <c r="E947" s="188" t="s">
        <v>5</v>
      </c>
      <c r="F947" s="189" t="s">
        <v>1585</v>
      </c>
      <c r="H947" s="190">
        <v>1.62</v>
      </c>
      <c r="I947" s="191"/>
      <c r="L947" s="187"/>
      <c r="M947" s="192"/>
      <c r="N947" s="193"/>
      <c r="O947" s="193"/>
      <c r="P947" s="193"/>
      <c r="Q947" s="193"/>
      <c r="R947" s="193"/>
      <c r="S947" s="193"/>
      <c r="T947" s="194"/>
      <c r="AT947" s="188" t="s">
        <v>170</v>
      </c>
      <c r="AU947" s="188" t="s">
        <v>89</v>
      </c>
      <c r="AV947" s="11" t="s">
        <v>89</v>
      </c>
      <c r="AW947" s="11" t="s">
        <v>35</v>
      </c>
      <c r="AX947" s="11" t="s">
        <v>72</v>
      </c>
      <c r="AY947" s="188" t="s">
        <v>159</v>
      </c>
    </row>
    <row r="948" spans="2:65" s="11" customFormat="1">
      <c r="B948" s="187"/>
      <c r="D948" s="183" t="s">
        <v>170</v>
      </c>
      <c r="E948" s="188" t="s">
        <v>5</v>
      </c>
      <c r="F948" s="189" t="s">
        <v>1569</v>
      </c>
      <c r="H948" s="190">
        <v>2.16</v>
      </c>
      <c r="I948" s="191"/>
      <c r="L948" s="187"/>
      <c r="M948" s="192"/>
      <c r="N948" s="193"/>
      <c r="O948" s="193"/>
      <c r="P948" s="193"/>
      <c r="Q948" s="193"/>
      <c r="R948" s="193"/>
      <c r="S948" s="193"/>
      <c r="T948" s="194"/>
      <c r="AT948" s="188" t="s">
        <v>170</v>
      </c>
      <c r="AU948" s="188" t="s">
        <v>89</v>
      </c>
      <c r="AV948" s="11" t="s">
        <v>89</v>
      </c>
      <c r="AW948" s="11" t="s">
        <v>35</v>
      </c>
      <c r="AX948" s="11" t="s">
        <v>72</v>
      </c>
      <c r="AY948" s="188" t="s">
        <v>159</v>
      </c>
    </row>
    <row r="949" spans="2:65" s="11" customFormat="1">
      <c r="B949" s="187"/>
      <c r="D949" s="183" t="s">
        <v>170</v>
      </c>
      <c r="E949" s="188" t="s">
        <v>5</v>
      </c>
      <c r="F949" s="189" t="s">
        <v>1586</v>
      </c>
      <c r="H949" s="190">
        <v>8.82</v>
      </c>
      <c r="I949" s="191"/>
      <c r="L949" s="187"/>
      <c r="M949" s="192"/>
      <c r="N949" s="193"/>
      <c r="O949" s="193"/>
      <c r="P949" s="193"/>
      <c r="Q949" s="193"/>
      <c r="R949" s="193"/>
      <c r="S949" s="193"/>
      <c r="T949" s="194"/>
      <c r="AT949" s="188" t="s">
        <v>170</v>
      </c>
      <c r="AU949" s="188" t="s">
        <v>89</v>
      </c>
      <c r="AV949" s="11" t="s">
        <v>89</v>
      </c>
      <c r="AW949" s="11" t="s">
        <v>35</v>
      </c>
      <c r="AX949" s="11" t="s">
        <v>72</v>
      </c>
      <c r="AY949" s="188" t="s">
        <v>159</v>
      </c>
    </row>
    <row r="950" spans="2:65" s="12" customFormat="1">
      <c r="B950" s="195"/>
      <c r="D950" s="183" t="s">
        <v>170</v>
      </c>
      <c r="E950" s="196" t="s">
        <v>5</v>
      </c>
      <c r="F950" s="197" t="s">
        <v>173</v>
      </c>
      <c r="H950" s="198">
        <v>17.100000000000001</v>
      </c>
      <c r="I950" s="199"/>
      <c r="L950" s="195"/>
      <c r="M950" s="200"/>
      <c r="N950" s="201"/>
      <c r="O950" s="201"/>
      <c r="P950" s="201"/>
      <c r="Q950" s="201"/>
      <c r="R950" s="201"/>
      <c r="S950" s="201"/>
      <c r="T950" s="202"/>
      <c r="AT950" s="196" t="s">
        <v>170</v>
      </c>
      <c r="AU950" s="196" t="s">
        <v>89</v>
      </c>
      <c r="AV950" s="12" t="s">
        <v>166</v>
      </c>
      <c r="AW950" s="12" t="s">
        <v>35</v>
      </c>
      <c r="AX950" s="12" t="s">
        <v>80</v>
      </c>
      <c r="AY950" s="196" t="s">
        <v>159</v>
      </c>
    </row>
    <row r="951" spans="2:65" s="1" customFormat="1" ht="25.5" customHeight="1">
      <c r="B951" s="170"/>
      <c r="C951" s="171" t="s">
        <v>1587</v>
      </c>
      <c r="D951" s="171" t="s">
        <v>161</v>
      </c>
      <c r="E951" s="172" t="s">
        <v>1588</v>
      </c>
      <c r="F951" s="173" t="s">
        <v>1589</v>
      </c>
      <c r="G951" s="174" t="s">
        <v>201</v>
      </c>
      <c r="H951" s="175">
        <v>39.869999999999997</v>
      </c>
      <c r="I951" s="176"/>
      <c r="J951" s="177">
        <f>ROUND(I951*H951,2)</f>
        <v>0</v>
      </c>
      <c r="K951" s="173" t="s">
        <v>165</v>
      </c>
      <c r="L951" s="41"/>
      <c r="M951" s="178" t="s">
        <v>5</v>
      </c>
      <c r="N951" s="179" t="s">
        <v>44</v>
      </c>
      <c r="O951" s="42"/>
      <c r="P951" s="180">
        <f>O951*H951</f>
        <v>0</v>
      </c>
      <c r="Q951" s="180">
        <v>0</v>
      </c>
      <c r="R951" s="180">
        <f>Q951*H951</f>
        <v>0</v>
      </c>
      <c r="S951" s="180">
        <v>0</v>
      </c>
      <c r="T951" s="181">
        <f>S951*H951</f>
        <v>0</v>
      </c>
      <c r="AR951" s="24" t="s">
        <v>256</v>
      </c>
      <c r="AT951" s="24" t="s">
        <v>161</v>
      </c>
      <c r="AU951" s="24" t="s">
        <v>89</v>
      </c>
      <c r="AY951" s="24" t="s">
        <v>159</v>
      </c>
      <c r="BE951" s="182">
        <f>IF(N951="základní",J951,0)</f>
        <v>0</v>
      </c>
      <c r="BF951" s="182">
        <f>IF(N951="snížená",J951,0)</f>
        <v>0</v>
      </c>
      <c r="BG951" s="182">
        <f>IF(N951="zákl. přenesená",J951,0)</f>
        <v>0</v>
      </c>
      <c r="BH951" s="182">
        <f>IF(N951="sníž. přenesená",J951,0)</f>
        <v>0</v>
      </c>
      <c r="BI951" s="182">
        <f>IF(N951="nulová",J951,0)</f>
        <v>0</v>
      </c>
      <c r="BJ951" s="24" t="s">
        <v>89</v>
      </c>
      <c r="BK951" s="182">
        <f>ROUND(I951*H951,2)</f>
        <v>0</v>
      </c>
      <c r="BL951" s="24" t="s">
        <v>256</v>
      </c>
      <c r="BM951" s="24" t="s">
        <v>1590</v>
      </c>
    </row>
    <row r="952" spans="2:65" s="11" customFormat="1">
      <c r="B952" s="187"/>
      <c r="D952" s="183" t="s">
        <v>170</v>
      </c>
      <c r="E952" s="188" t="s">
        <v>5</v>
      </c>
      <c r="F952" s="189" t="s">
        <v>1566</v>
      </c>
      <c r="H952" s="190">
        <v>2.34</v>
      </c>
      <c r="I952" s="191"/>
      <c r="L952" s="187"/>
      <c r="M952" s="192"/>
      <c r="N952" s="193"/>
      <c r="O952" s="193"/>
      <c r="P952" s="193"/>
      <c r="Q952" s="193"/>
      <c r="R952" s="193"/>
      <c r="S952" s="193"/>
      <c r="T952" s="194"/>
      <c r="AT952" s="188" t="s">
        <v>170</v>
      </c>
      <c r="AU952" s="188" t="s">
        <v>89</v>
      </c>
      <c r="AV952" s="11" t="s">
        <v>89</v>
      </c>
      <c r="AW952" s="11" t="s">
        <v>35</v>
      </c>
      <c r="AX952" s="11" t="s">
        <v>72</v>
      </c>
      <c r="AY952" s="188" t="s">
        <v>159</v>
      </c>
    </row>
    <row r="953" spans="2:65" s="11" customFormat="1">
      <c r="B953" s="187"/>
      <c r="D953" s="183" t="s">
        <v>170</v>
      </c>
      <c r="E953" s="188" t="s">
        <v>5</v>
      </c>
      <c r="F953" s="189" t="s">
        <v>1567</v>
      </c>
      <c r="H953" s="190">
        <v>12.78</v>
      </c>
      <c r="I953" s="191"/>
      <c r="L953" s="187"/>
      <c r="M953" s="192"/>
      <c r="N953" s="193"/>
      <c r="O953" s="193"/>
      <c r="P953" s="193"/>
      <c r="Q953" s="193"/>
      <c r="R953" s="193"/>
      <c r="S953" s="193"/>
      <c r="T953" s="194"/>
      <c r="AT953" s="188" t="s">
        <v>170</v>
      </c>
      <c r="AU953" s="188" t="s">
        <v>89</v>
      </c>
      <c r="AV953" s="11" t="s">
        <v>89</v>
      </c>
      <c r="AW953" s="11" t="s">
        <v>35</v>
      </c>
      <c r="AX953" s="11" t="s">
        <v>72</v>
      </c>
      <c r="AY953" s="188" t="s">
        <v>159</v>
      </c>
    </row>
    <row r="954" spans="2:65" s="11" customFormat="1">
      <c r="B954" s="187"/>
      <c r="D954" s="183" t="s">
        <v>170</v>
      </c>
      <c r="E954" s="188" t="s">
        <v>5</v>
      </c>
      <c r="F954" s="189" t="s">
        <v>1568</v>
      </c>
      <c r="H954" s="190">
        <v>6.3</v>
      </c>
      <c r="I954" s="191"/>
      <c r="L954" s="187"/>
      <c r="M954" s="192"/>
      <c r="N954" s="193"/>
      <c r="O954" s="193"/>
      <c r="P954" s="193"/>
      <c r="Q954" s="193"/>
      <c r="R954" s="193"/>
      <c r="S954" s="193"/>
      <c r="T954" s="194"/>
      <c r="AT954" s="188" t="s">
        <v>170</v>
      </c>
      <c r="AU954" s="188" t="s">
        <v>89</v>
      </c>
      <c r="AV954" s="11" t="s">
        <v>89</v>
      </c>
      <c r="AW954" s="11" t="s">
        <v>35</v>
      </c>
      <c r="AX954" s="11" t="s">
        <v>72</v>
      </c>
      <c r="AY954" s="188" t="s">
        <v>159</v>
      </c>
    </row>
    <row r="955" spans="2:65" s="11" customFormat="1">
      <c r="B955" s="187"/>
      <c r="D955" s="183" t="s">
        <v>170</v>
      </c>
      <c r="E955" s="188" t="s">
        <v>5</v>
      </c>
      <c r="F955" s="189" t="s">
        <v>1569</v>
      </c>
      <c r="H955" s="190">
        <v>2.16</v>
      </c>
      <c r="I955" s="191"/>
      <c r="L955" s="187"/>
      <c r="M955" s="192"/>
      <c r="N955" s="193"/>
      <c r="O955" s="193"/>
      <c r="P955" s="193"/>
      <c r="Q955" s="193"/>
      <c r="R955" s="193"/>
      <c r="S955" s="193"/>
      <c r="T955" s="194"/>
      <c r="AT955" s="188" t="s">
        <v>170</v>
      </c>
      <c r="AU955" s="188" t="s">
        <v>89</v>
      </c>
      <c r="AV955" s="11" t="s">
        <v>89</v>
      </c>
      <c r="AW955" s="11" t="s">
        <v>35</v>
      </c>
      <c r="AX955" s="11" t="s">
        <v>72</v>
      </c>
      <c r="AY955" s="188" t="s">
        <v>159</v>
      </c>
    </row>
    <row r="956" spans="2:65" s="11" customFormat="1">
      <c r="B956" s="187"/>
      <c r="D956" s="183" t="s">
        <v>170</v>
      </c>
      <c r="E956" s="188" t="s">
        <v>5</v>
      </c>
      <c r="F956" s="189" t="s">
        <v>1570</v>
      </c>
      <c r="H956" s="190">
        <v>16.29</v>
      </c>
      <c r="I956" s="191"/>
      <c r="L956" s="187"/>
      <c r="M956" s="192"/>
      <c r="N956" s="193"/>
      <c r="O956" s="193"/>
      <c r="P956" s="193"/>
      <c r="Q956" s="193"/>
      <c r="R956" s="193"/>
      <c r="S956" s="193"/>
      <c r="T956" s="194"/>
      <c r="AT956" s="188" t="s">
        <v>170</v>
      </c>
      <c r="AU956" s="188" t="s">
        <v>89</v>
      </c>
      <c r="AV956" s="11" t="s">
        <v>89</v>
      </c>
      <c r="AW956" s="11" t="s">
        <v>35</v>
      </c>
      <c r="AX956" s="11" t="s">
        <v>72</v>
      </c>
      <c r="AY956" s="188" t="s">
        <v>159</v>
      </c>
    </row>
    <row r="957" spans="2:65" s="12" customFormat="1">
      <c r="B957" s="195"/>
      <c r="D957" s="183" t="s">
        <v>170</v>
      </c>
      <c r="E957" s="196" t="s">
        <v>5</v>
      </c>
      <c r="F957" s="197" t="s">
        <v>173</v>
      </c>
      <c r="H957" s="198">
        <v>39.869999999999997</v>
      </c>
      <c r="I957" s="199"/>
      <c r="L957" s="195"/>
      <c r="M957" s="200"/>
      <c r="N957" s="201"/>
      <c r="O957" s="201"/>
      <c r="P957" s="201"/>
      <c r="Q957" s="201"/>
      <c r="R957" s="201"/>
      <c r="S957" s="201"/>
      <c r="T957" s="202"/>
      <c r="AT957" s="196" t="s">
        <v>170</v>
      </c>
      <c r="AU957" s="196" t="s">
        <v>89</v>
      </c>
      <c r="AV957" s="12" t="s">
        <v>166</v>
      </c>
      <c r="AW957" s="12" t="s">
        <v>35</v>
      </c>
      <c r="AX957" s="12" t="s">
        <v>80</v>
      </c>
      <c r="AY957" s="196" t="s">
        <v>159</v>
      </c>
    </row>
    <row r="958" spans="2:65" s="1" customFormat="1" ht="38.25" customHeight="1">
      <c r="B958" s="170"/>
      <c r="C958" s="171" t="s">
        <v>1591</v>
      </c>
      <c r="D958" s="171" t="s">
        <v>161</v>
      </c>
      <c r="E958" s="172" t="s">
        <v>1592</v>
      </c>
      <c r="F958" s="173" t="s">
        <v>1593</v>
      </c>
      <c r="G958" s="174" t="s">
        <v>634</v>
      </c>
      <c r="H958" s="228"/>
      <c r="I958" s="176"/>
      <c r="J958" s="177">
        <f>ROUND(I958*H958,2)</f>
        <v>0</v>
      </c>
      <c r="K958" s="173" t="s">
        <v>165</v>
      </c>
      <c r="L958" s="41"/>
      <c r="M958" s="178" t="s">
        <v>5</v>
      </c>
      <c r="N958" s="179" t="s">
        <v>44</v>
      </c>
      <c r="O958" s="42"/>
      <c r="P958" s="180">
        <f>O958*H958</f>
        <v>0</v>
      </c>
      <c r="Q958" s="180">
        <v>0</v>
      </c>
      <c r="R958" s="180">
        <f>Q958*H958</f>
        <v>0</v>
      </c>
      <c r="S958" s="180">
        <v>0</v>
      </c>
      <c r="T958" s="181">
        <f>S958*H958</f>
        <v>0</v>
      </c>
      <c r="AR958" s="24" t="s">
        <v>256</v>
      </c>
      <c r="AT958" s="24" t="s">
        <v>161</v>
      </c>
      <c r="AU958" s="24" t="s">
        <v>89</v>
      </c>
      <c r="AY958" s="24" t="s">
        <v>159</v>
      </c>
      <c r="BE958" s="182">
        <f>IF(N958="základní",J958,0)</f>
        <v>0</v>
      </c>
      <c r="BF958" s="182">
        <f>IF(N958="snížená",J958,0)</f>
        <v>0</v>
      </c>
      <c r="BG958" s="182">
        <f>IF(N958="zákl. přenesená",J958,0)</f>
        <v>0</v>
      </c>
      <c r="BH958" s="182">
        <f>IF(N958="sníž. přenesená",J958,0)</f>
        <v>0</v>
      </c>
      <c r="BI958" s="182">
        <f>IF(N958="nulová",J958,0)</f>
        <v>0</v>
      </c>
      <c r="BJ958" s="24" t="s">
        <v>89</v>
      </c>
      <c r="BK958" s="182">
        <f>ROUND(I958*H958,2)</f>
        <v>0</v>
      </c>
      <c r="BL958" s="24" t="s">
        <v>256</v>
      </c>
      <c r="BM958" s="24" t="s">
        <v>1594</v>
      </c>
    </row>
    <row r="959" spans="2:65" s="1" customFormat="1" ht="121.5">
      <c r="B959" s="41"/>
      <c r="D959" s="183" t="s">
        <v>168</v>
      </c>
      <c r="F959" s="184" t="s">
        <v>636</v>
      </c>
      <c r="I959" s="185"/>
      <c r="L959" s="41"/>
      <c r="M959" s="186"/>
      <c r="N959" s="42"/>
      <c r="O959" s="42"/>
      <c r="P959" s="42"/>
      <c r="Q959" s="42"/>
      <c r="R959" s="42"/>
      <c r="S959" s="42"/>
      <c r="T959" s="70"/>
      <c r="AT959" s="24" t="s">
        <v>168</v>
      </c>
      <c r="AU959" s="24" t="s">
        <v>89</v>
      </c>
    </row>
    <row r="960" spans="2:65" s="10" customFormat="1" ht="29.85" customHeight="1">
      <c r="B960" s="157"/>
      <c r="D960" s="158" t="s">
        <v>71</v>
      </c>
      <c r="E960" s="168" t="s">
        <v>1595</v>
      </c>
      <c r="F960" s="168" t="s">
        <v>1596</v>
      </c>
      <c r="I960" s="160"/>
      <c r="J960" s="169">
        <f>BK960</f>
        <v>0</v>
      </c>
      <c r="L960" s="157"/>
      <c r="M960" s="162"/>
      <c r="N960" s="163"/>
      <c r="O960" s="163"/>
      <c r="P960" s="164">
        <f>SUM(P961:P974)</f>
        <v>0</v>
      </c>
      <c r="Q960" s="163"/>
      <c r="R960" s="164">
        <f>SUM(R961:R974)</f>
        <v>4.5499199999999997E-2</v>
      </c>
      <c r="S960" s="163"/>
      <c r="T960" s="165">
        <f>SUM(T961:T974)</f>
        <v>0</v>
      </c>
      <c r="AR960" s="158" t="s">
        <v>89</v>
      </c>
      <c r="AT960" s="166" t="s">
        <v>71</v>
      </c>
      <c r="AU960" s="166" t="s">
        <v>80</v>
      </c>
      <c r="AY960" s="158" t="s">
        <v>159</v>
      </c>
      <c r="BK960" s="167">
        <f>SUM(BK961:BK974)</f>
        <v>0</v>
      </c>
    </row>
    <row r="961" spans="2:65" s="1" customFormat="1" ht="25.5" customHeight="1">
      <c r="B961" s="170"/>
      <c r="C961" s="171" t="s">
        <v>1597</v>
      </c>
      <c r="D961" s="171" t="s">
        <v>161</v>
      </c>
      <c r="E961" s="172" t="s">
        <v>1598</v>
      </c>
      <c r="F961" s="173" t="s">
        <v>1599</v>
      </c>
      <c r="G961" s="174" t="s">
        <v>201</v>
      </c>
      <c r="H961" s="175">
        <v>4.08</v>
      </c>
      <c r="I961" s="176"/>
      <c r="J961" s="177">
        <f>ROUND(I961*H961,2)</f>
        <v>0</v>
      </c>
      <c r="K961" s="173" t="s">
        <v>165</v>
      </c>
      <c r="L961" s="41"/>
      <c r="M961" s="178" t="s">
        <v>5</v>
      </c>
      <c r="N961" s="179" t="s">
        <v>44</v>
      </c>
      <c r="O961" s="42"/>
      <c r="P961" s="180">
        <f>O961*H961</f>
        <v>0</v>
      </c>
      <c r="Q961" s="180">
        <v>1.3999999999999999E-4</v>
      </c>
      <c r="R961" s="180">
        <f>Q961*H961</f>
        <v>5.7120000000000001E-4</v>
      </c>
      <c r="S961" s="180">
        <v>0</v>
      </c>
      <c r="T961" s="181">
        <f>S961*H961</f>
        <v>0</v>
      </c>
      <c r="AR961" s="24" t="s">
        <v>256</v>
      </c>
      <c r="AT961" s="24" t="s">
        <v>161</v>
      </c>
      <c r="AU961" s="24" t="s">
        <v>89</v>
      </c>
      <c r="AY961" s="24" t="s">
        <v>159</v>
      </c>
      <c r="BE961" s="182">
        <f>IF(N961="základní",J961,0)</f>
        <v>0</v>
      </c>
      <c r="BF961" s="182">
        <f>IF(N961="snížená",J961,0)</f>
        <v>0</v>
      </c>
      <c r="BG961" s="182">
        <f>IF(N961="zákl. přenesená",J961,0)</f>
        <v>0</v>
      </c>
      <c r="BH961" s="182">
        <f>IF(N961="sníž. přenesená",J961,0)</f>
        <v>0</v>
      </c>
      <c r="BI961" s="182">
        <f>IF(N961="nulová",J961,0)</f>
        <v>0</v>
      </c>
      <c r="BJ961" s="24" t="s">
        <v>89</v>
      </c>
      <c r="BK961" s="182">
        <f>ROUND(I961*H961,2)</f>
        <v>0</v>
      </c>
      <c r="BL961" s="24" t="s">
        <v>256</v>
      </c>
      <c r="BM961" s="24" t="s">
        <v>1600</v>
      </c>
    </row>
    <row r="962" spans="2:65" s="1" customFormat="1" ht="81">
      <c r="B962" s="41"/>
      <c r="D962" s="183" t="s">
        <v>168</v>
      </c>
      <c r="F962" s="184" t="s">
        <v>1601</v>
      </c>
      <c r="I962" s="185"/>
      <c r="L962" s="41"/>
      <c r="M962" s="186"/>
      <c r="N962" s="42"/>
      <c r="O962" s="42"/>
      <c r="P962" s="42"/>
      <c r="Q962" s="42"/>
      <c r="R962" s="42"/>
      <c r="S962" s="42"/>
      <c r="T962" s="70"/>
      <c r="AT962" s="24" t="s">
        <v>168</v>
      </c>
      <c r="AU962" s="24" t="s">
        <v>89</v>
      </c>
    </row>
    <row r="963" spans="2:65" s="13" customFormat="1">
      <c r="B963" s="213"/>
      <c r="D963" s="183" t="s">
        <v>170</v>
      </c>
      <c r="E963" s="214" t="s">
        <v>5</v>
      </c>
      <c r="F963" s="215" t="s">
        <v>1060</v>
      </c>
      <c r="H963" s="214" t="s">
        <v>5</v>
      </c>
      <c r="I963" s="216"/>
      <c r="L963" s="213"/>
      <c r="M963" s="217"/>
      <c r="N963" s="218"/>
      <c r="O963" s="218"/>
      <c r="P963" s="218"/>
      <c r="Q963" s="218"/>
      <c r="R963" s="218"/>
      <c r="S963" s="218"/>
      <c r="T963" s="219"/>
      <c r="AT963" s="214" t="s">
        <v>170</v>
      </c>
      <c r="AU963" s="214" t="s">
        <v>89</v>
      </c>
      <c r="AV963" s="13" t="s">
        <v>80</v>
      </c>
      <c r="AW963" s="13" t="s">
        <v>35</v>
      </c>
      <c r="AX963" s="13" t="s">
        <v>72</v>
      </c>
      <c r="AY963" s="214" t="s">
        <v>159</v>
      </c>
    </row>
    <row r="964" spans="2:65" s="11" customFormat="1">
      <c r="B964" s="187"/>
      <c r="D964" s="183" t="s">
        <v>170</v>
      </c>
      <c r="E964" s="188" t="s">
        <v>5</v>
      </c>
      <c r="F964" s="189" t="s">
        <v>1602</v>
      </c>
      <c r="H964" s="190">
        <v>4.08</v>
      </c>
      <c r="I964" s="191"/>
      <c r="L964" s="187"/>
      <c r="M964" s="192"/>
      <c r="N964" s="193"/>
      <c r="O964" s="193"/>
      <c r="P964" s="193"/>
      <c r="Q964" s="193"/>
      <c r="R964" s="193"/>
      <c r="S964" s="193"/>
      <c r="T964" s="194"/>
      <c r="AT964" s="188" t="s">
        <v>170</v>
      </c>
      <c r="AU964" s="188" t="s">
        <v>89</v>
      </c>
      <c r="AV964" s="11" t="s">
        <v>89</v>
      </c>
      <c r="AW964" s="11" t="s">
        <v>35</v>
      </c>
      <c r="AX964" s="11" t="s">
        <v>80</v>
      </c>
      <c r="AY964" s="188" t="s">
        <v>159</v>
      </c>
    </row>
    <row r="965" spans="2:65" s="1" customFormat="1" ht="25.5" customHeight="1">
      <c r="B965" s="170"/>
      <c r="C965" s="171" t="s">
        <v>1603</v>
      </c>
      <c r="D965" s="171" t="s">
        <v>161</v>
      </c>
      <c r="E965" s="172" t="s">
        <v>1604</v>
      </c>
      <c r="F965" s="173" t="s">
        <v>1605</v>
      </c>
      <c r="G965" s="174" t="s">
        <v>201</v>
      </c>
      <c r="H965" s="175">
        <v>93.6</v>
      </c>
      <c r="I965" s="176"/>
      <c r="J965" s="177">
        <f>ROUND(I965*H965,2)</f>
        <v>0</v>
      </c>
      <c r="K965" s="173" t="s">
        <v>165</v>
      </c>
      <c r="L965" s="41"/>
      <c r="M965" s="178" t="s">
        <v>5</v>
      </c>
      <c r="N965" s="179" t="s">
        <v>44</v>
      </c>
      <c r="O965" s="42"/>
      <c r="P965" s="180">
        <f>O965*H965</f>
        <v>0</v>
      </c>
      <c r="Q965" s="180">
        <v>8.0000000000000007E-5</v>
      </c>
      <c r="R965" s="180">
        <f>Q965*H965</f>
        <v>7.4879999999999999E-3</v>
      </c>
      <c r="S965" s="180">
        <v>0</v>
      </c>
      <c r="T965" s="181">
        <f>S965*H965</f>
        <v>0</v>
      </c>
      <c r="AR965" s="24" t="s">
        <v>256</v>
      </c>
      <c r="AT965" s="24" t="s">
        <v>161</v>
      </c>
      <c r="AU965" s="24" t="s">
        <v>89</v>
      </c>
      <c r="AY965" s="24" t="s">
        <v>159</v>
      </c>
      <c r="BE965" s="182">
        <f>IF(N965="základní",J965,0)</f>
        <v>0</v>
      </c>
      <c r="BF965" s="182">
        <f>IF(N965="snížená",J965,0)</f>
        <v>0</v>
      </c>
      <c r="BG965" s="182">
        <f>IF(N965="zákl. přenesená",J965,0)</f>
        <v>0</v>
      </c>
      <c r="BH965" s="182">
        <f>IF(N965="sníž. přenesená",J965,0)</f>
        <v>0</v>
      </c>
      <c r="BI965" s="182">
        <f>IF(N965="nulová",J965,0)</f>
        <v>0</v>
      </c>
      <c r="BJ965" s="24" t="s">
        <v>89</v>
      </c>
      <c r="BK965" s="182">
        <f>ROUND(I965*H965,2)</f>
        <v>0</v>
      </c>
      <c r="BL965" s="24" t="s">
        <v>256</v>
      </c>
      <c r="BM965" s="24" t="s">
        <v>1606</v>
      </c>
    </row>
    <row r="966" spans="2:65" s="11" customFormat="1">
      <c r="B966" s="187"/>
      <c r="D966" s="183" t="s">
        <v>170</v>
      </c>
      <c r="E966" s="188" t="s">
        <v>5</v>
      </c>
      <c r="F966" s="189" t="s">
        <v>1607</v>
      </c>
      <c r="H966" s="190">
        <v>3.2</v>
      </c>
      <c r="I966" s="191"/>
      <c r="L966" s="187"/>
      <c r="M966" s="192"/>
      <c r="N966" s="193"/>
      <c r="O966" s="193"/>
      <c r="P966" s="193"/>
      <c r="Q966" s="193"/>
      <c r="R966" s="193"/>
      <c r="S966" s="193"/>
      <c r="T966" s="194"/>
      <c r="AT966" s="188" t="s">
        <v>170</v>
      </c>
      <c r="AU966" s="188" t="s">
        <v>89</v>
      </c>
      <c r="AV966" s="11" t="s">
        <v>89</v>
      </c>
      <c r="AW966" s="11" t="s">
        <v>35</v>
      </c>
      <c r="AX966" s="11" t="s">
        <v>72</v>
      </c>
      <c r="AY966" s="188" t="s">
        <v>159</v>
      </c>
    </row>
    <row r="967" spans="2:65" s="11" customFormat="1">
      <c r="B967" s="187"/>
      <c r="D967" s="183" t="s">
        <v>170</v>
      </c>
      <c r="E967" s="188" t="s">
        <v>5</v>
      </c>
      <c r="F967" s="189" t="s">
        <v>1608</v>
      </c>
      <c r="H967" s="190">
        <v>75.400000000000006</v>
      </c>
      <c r="I967" s="191"/>
      <c r="L967" s="187"/>
      <c r="M967" s="192"/>
      <c r="N967" s="193"/>
      <c r="O967" s="193"/>
      <c r="P967" s="193"/>
      <c r="Q967" s="193"/>
      <c r="R967" s="193"/>
      <c r="S967" s="193"/>
      <c r="T967" s="194"/>
      <c r="AT967" s="188" t="s">
        <v>170</v>
      </c>
      <c r="AU967" s="188" t="s">
        <v>89</v>
      </c>
      <c r="AV967" s="11" t="s">
        <v>89</v>
      </c>
      <c r="AW967" s="11" t="s">
        <v>35</v>
      </c>
      <c r="AX967" s="11" t="s">
        <v>72</v>
      </c>
      <c r="AY967" s="188" t="s">
        <v>159</v>
      </c>
    </row>
    <row r="968" spans="2:65" s="11" customFormat="1">
      <c r="B968" s="187"/>
      <c r="D968" s="183" t="s">
        <v>170</v>
      </c>
      <c r="E968" s="188" t="s">
        <v>5</v>
      </c>
      <c r="F968" s="189" t="s">
        <v>1609</v>
      </c>
      <c r="H968" s="190">
        <v>2</v>
      </c>
      <c r="I968" s="191"/>
      <c r="L968" s="187"/>
      <c r="M968" s="192"/>
      <c r="N968" s="193"/>
      <c r="O968" s="193"/>
      <c r="P968" s="193"/>
      <c r="Q968" s="193"/>
      <c r="R968" s="193"/>
      <c r="S968" s="193"/>
      <c r="T968" s="194"/>
      <c r="AT968" s="188" t="s">
        <v>170</v>
      </c>
      <c r="AU968" s="188" t="s">
        <v>89</v>
      </c>
      <c r="AV968" s="11" t="s">
        <v>89</v>
      </c>
      <c r="AW968" s="11" t="s">
        <v>35</v>
      </c>
      <c r="AX968" s="11" t="s">
        <v>72</v>
      </c>
      <c r="AY968" s="188" t="s">
        <v>159</v>
      </c>
    </row>
    <row r="969" spans="2:65" s="11" customFormat="1">
      <c r="B969" s="187"/>
      <c r="D969" s="183" t="s">
        <v>170</v>
      </c>
      <c r="E969" s="188" t="s">
        <v>5</v>
      </c>
      <c r="F969" s="189" t="s">
        <v>1610</v>
      </c>
      <c r="H969" s="190">
        <v>13</v>
      </c>
      <c r="I969" s="191"/>
      <c r="L969" s="187"/>
      <c r="M969" s="192"/>
      <c r="N969" s="193"/>
      <c r="O969" s="193"/>
      <c r="P969" s="193"/>
      <c r="Q969" s="193"/>
      <c r="R969" s="193"/>
      <c r="S969" s="193"/>
      <c r="T969" s="194"/>
      <c r="AT969" s="188" t="s">
        <v>170</v>
      </c>
      <c r="AU969" s="188" t="s">
        <v>89</v>
      </c>
      <c r="AV969" s="11" t="s">
        <v>89</v>
      </c>
      <c r="AW969" s="11" t="s">
        <v>35</v>
      </c>
      <c r="AX969" s="11" t="s">
        <v>72</v>
      </c>
      <c r="AY969" s="188" t="s">
        <v>159</v>
      </c>
    </row>
    <row r="970" spans="2:65" s="12" customFormat="1">
      <c r="B970" s="195"/>
      <c r="D970" s="183" t="s">
        <v>170</v>
      </c>
      <c r="E970" s="196" t="s">
        <v>5</v>
      </c>
      <c r="F970" s="197" t="s">
        <v>173</v>
      </c>
      <c r="H970" s="198">
        <v>93.6</v>
      </c>
      <c r="I970" s="199"/>
      <c r="L970" s="195"/>
      <c r="M970" s="200"/>
      <c r="N970" s="201"/>
      <c r="O970" s="201"/>
      <c r="P970" s="201"/>
      <c r="Q970" s="201"/>
      <c r="R970" s="201"/>
      <c r="S970" s="201"/>
      <c r="T970" s="202"/>
      <c r="AT970" s="196" t="s">
        <v>170</v>
      </c>
      <c r="AU970" s="196" t="s">
        <v>89</v>
      </c>
      <c r="AV970" s="12" t="s">
        <v>166</v>
      </c>
      <c r="AW970" s="12" t="s">
        <v>35</v>
      </c>
      <c r="AX970" s="12" t="s">
        <v>80</v>
      </c>
      <c r="AY970" s="196" t="s">
        <v>159</v>
      </c>
    </row>
    <row r="971" spans="2:65" s="1" customFormat="1" ht="16.5" customHeight="1">
      <c r="B971" s="170"/>
      <c r="C971" s="171" t="s">
        <v>1611</v>
      </c>
      <c r="D971" s="171" t="s">
        <v>161</v>
      </c>
      <c r="E971" s="172" t="s">
        <v>1612</v>
      </c>
      <c r="F971" s="173" t="s">
        <v>1613</v>
      </c>
      <c r="G971" s="174" t="s">
        <v>201</v>
      </c>
      <c r="H971" s="175">
        <v>93.6</v>
      </c>
      <c r="I971" s="176"/>
      <c r="J971" s="177">
        <f>ROUND(I971*H971,2)</f>
        <v>0</v>
      </c>
      <c r="K971" s="173" t="s">
        <v>165</v>
      </c>
      <c r="L971" s="41"/>
      <c r="M971" s="178" t="s">
        <v>5</v>
      </c>
      <c r="N971" s="179" t="s">
        <v>44</v>
      </c>
      <c r="O971" s="42"/>
      <c r="P971" s="180">
        <f>O971*H971</f>
        <v>0</v>
      </c>
      <c r="Q971" s="180">
        <v>1.2E-4</v>
      </c>
      <c r="R971" s="180">
        <f>Q971*H971</f>
        <v>1.1231999999999999E-2</v>
      </c>
      <c r="S971" s="180">
        <v>0</v>
      </c>
      <c r="T971" s="181">
        <f>S971*H971</f>
        <v>0</v>
      </c>
      <c r="AR971" s="24" t="s">
        <v>256</v>
      </c>
      <c r="AT971" s="24" t="s">
        <v>161</v>
      </c>
      <c r="AU971" s="24" t="s">
        <v>89</v>
      </c>
      <c r="AY971" s="24" t="s">
        <v>159</v>
      </c>
      <c r="BE971" s="182">
        <f>IF(N971="základní",J971,0)</f>
        <v>0</v>
      </c>
      <c r="BF971" s="182">
        <f>IF(N971="snížená",J971,0)</f>
        <v>0</v>
      </c>
      <c r="BG971" s="182">
        <f>IF(N971="zákl. přenesená",J971,0)</f>
        <v>0</v>
      </c>
      <c r="BH971" s="182">
        <f>IF(N971="sníž. přenesená",J971,0)</f>
        <v>0</v>
      </c>
      <c r="BI971" s="182">
        <f>IF(N971="nulová",J971,0)</f>
        <v>0</v>
      </c>
      <c r="BJ971" s="24" t="s">
        <v>89</v>
      </c>
      <c r="BK971" s="182">
        <f>ROUND(I971*H971,2)</f>
        <v>0</v>
      </c>
      <c r="BL971" s="24" t="s">
        <v>256</v>
      </c>
      <c r="BM971" s="24" t="s">
        <v>1614</v>
      </c>
    </row>
    <row r="972" spans="2:65" s="1" customFormat="1" ht="25.5" customHeight="1">
      <c r="B972" s="170"/>
      <c r="C972" s="171" t="s">
        <v>1615</v>
      </c>
      <c r="D972" s="171" t="s">
        <v>161</v>
      </c>
      <c r="E972" s="172" t="s">
        <v>1616</v>
      </c>
      <c r="F972" s="173" t="s">
        <v>1617</v>
      </c>
      <c r="G972" s="174" t="s">
        <v>201</v>
      </c>
      <c r="H972" s="175">
        <v>93.6</v>
      </c>
      <c r="I972" s="176"/>
      <c r="J972" s="177">
        <f>ROUND(I972*H972,2)</f>
        <v>0</v>
      </c>
      <c r="K972" s="173" t="s">
        <v>165</v>
      </c>
      <c r="L972" s="41"/>
      <c r="M972" s="178" t="s">
        <v>5</v>
      </c>
      <c r="N972" s="179" t="s">
        <v>44</v>
      </c>
      <c r="O972" s="42"/>
      <c r="P972" s="180">
        <f>O972*H972</f>
        <v>0</v>
      </c>
      <c r="Q972" s="180">
        <v>1.2E-4</v>
      </c>
      <c r="R972" s="180">
        <f>Q972*H972</f>
        <v>1.1231999999999999E-2</v>
      </c>
      <c r="S972" s="180">
        <v>0</v>
      </c>
      <c r="T972" s="181">
        <f>S972*H972</f>
        <v>0</v>
      </c>
      <c r="AR972" s="24" t="s">
        <v>256</v>
      </c>
      <c r="AT972" s="24" t="s">
        <v>161</v>
      </c>
      <c r="AU972" s="24" t="s">
        <v>89</v>
      </c>
      <c r="AY972" s="24" t="s">
        <v>159</v>
      </c>
      <c r="BE972" s="182">
        <f>IF(N972="základní",J972,0)</f>
        <v>0</v>
      </c>
      <c r="BF972" s="182">
        <f>IF(N972="snížená",J972,0)</f>
        <v>0</v>
      </c>
      <c r="BG972" s="182">
        <f>IF(N972="zákl. přenesená",J972,0)</f>
        <v>0</v>
      </c>
      <c r="BH972" s="182">
        <f>IF(N972="sníž. přenesená",J972,0)</f>
        <v>0</v>
      </c>
      <c r="BI972" s="182">
        <f>IF(N972="nulová",J972,0)</f>
        <v>0</v>
      </c>
      <c r="BJ972" s="24" t="s">
        <v>89</v>
      </c>
      <c r="BK972" s="182">
        <f>ROUND(I972*H972,2)</f>
        <v>0</v>
      </c>
      <c r="BL972" s="24" t="s">
        <v>256</v>
      </c>
      <c r="BM972" s="24" t="s">
        <v>1618</v>
      </c>
    </row>
    <row r="973" spans="2:65" s="1" customFormat="1" ht="25.5" customHeight="1">
      <c r="B973" s="170"/>
      <c r="C973" s="171" t="s">
        <v>1619</v>
      </c>
      <c r="D973" s="171" t="s">
        <v>161</v>
      </c>
      <c r="E973" s="172" t="s">
        <v>1620</v>
      </c>
      <c r="F973" s="173" t="s">
        <v>1621</v>
      </c>
      <c r="G973" s="174" t="s">
        <v>201</v>
      </c>
      <c r="H973" s="175">
        <v>93.6</v>
      </c>
      <c r="I973" s="176"/>
      <c r="J973" s="177">
        <f>ROUND(I973*H973,2)</f>
        <v>0</v>
      </c>
      <c r="K973" s="173" t="s">
        <v>165</v>
      </c>
      <c r="L973" s="41"/>
      <c r="M973" s="178" t="s">
        <v>5</v>
      </c>
      <c r="N973" s="179" t="s">
        <v>44</v>
      </c>
      <c r="O973" s="42"/>
      <c r="P973" s="180">
        <f>O973*H973</f>
        <v>0</v>
      </c>
      <c r="Q973" s="180">
        <v>3.0000000000000001E-5</v>
      </c>
      <c r="R973" s="180">
        <f>Q973*H973</f>
        <v>2.8079999999999997E-3</v>
      </c>
      <c r="S973" s="180">
        <v>0</v>
      </c>
      <c r="T973" s="181">
        <f>S973*H973</f>
        <v>0</v>
      </c>
      <c r="AR973" s="24" t="s">
        <v>256</v>
      </c>
      <c r="AT973" s="24" t="s">
        <v>161</v>
      </c>
      <c r="AU973" s="24" t="s">
        <v>89</v>
      </c>
      <c r="AY973" s="24" t="s">
        <v>159</v>
      </c>
      <c r="BE973" s="182">
        <f>IF(N973="základní",J973,0)</f>
        <v>0</v>
      </c>
      <c r="BF973" s="182">
        <f>IF(N973="snížená",J973,0)</f>
        <v>0</v>
      </c>
      <c r="BG973" s="182">
        <f>IF(N973="zákl. přenesená",J973,0)</f>
        <v>0</v>
      </c>
      <c r="BH973" s="182">
        <f>IF(N973="sníž. přenesená",J973,0)</f>
        <v>0</v>
      </c>
      <c r="BI973" s="182">
        <f>IF(N973="nulová",J973,0)</f>
        <v>0</v>
      </c>
      <c r="BJ973" s="24" t="s">
        <v>89</v>
      </c>
      <c r="BK973" s="182">
        <f>ROUND(I973*H973,2)</f>
        <v>0</v>
      </c>
      <c r="BL973" s="24" t="s">
        <v>256</v>
      </c>
      <c r="BM973" s="24" t="s">
        <v>1622</v>
      </c>
    </row>
    <row r="974" spans="2:65" s="1" customFormat="1" ht="16.5" customHeight="1">
      <c r="B974" s="170"/>
      <c r="C974" s="171" t="s">
        <v>1623</v>
      </c>
      <c r="D974" s="171" t="s">
        <v>161</v>
      </c>
      <c r="E974" s="172" t="s">
        <v>1624</v>
      </c>
      <c r="F974" s="173" t="s">
        <v>1625</v>
      </c>
      <c r="G974" s="174" t="s">
        <v>201</v>
      </c>
      <c r="H974" s="175">
        <v>93.6</v>
      </c>
      <c r="I974" s="176"/>
      <c r="J974" s="177">
        <f>ROUND(I974*H974,2)</f>
        <v>0</v>
      </c>
      <c r="K974" s="173" t="s">
        <v>165</v>
      </c>
      <c r="L974" s="41"/>
      <c r="M974" s="178" t="s">
        <v>5</v>
      </c>
      <c r="N974" s="179" t="s">
        <v>44</v>
      </c>
      <c r="O974" s="42"/>
      <c r="P974" s="180">
        <f>O974*H974</f>
        <v>0</v>
      </c>
      <c r="Q974" s="180">
        <v>1.2999999999999999E-4</v>
      </c>
      <c r="R974" s="180">
        <f>Q974*H974</f>
        <v>1.2167999999999998E-2</v>
      </c>
      <c r="S974" s="180">
        <v>0</v>
      </c>
      <c r="T974" s="181">
        <f>S974*H974</f>
        <v>0</v>
      </c>
      <c r="AR974" s="24" t="s">
        <v>256</v>
      </c>
      <c r="AT974" s="24" t="s">
        <v>161</v>
      </c>
      <c r="AU974" s="24" t="s">
        <v>89</v>
      </c>
      <c r="AY974" s="24" t="s">
        <v>159</v>
      </c>
      <c r="BE974" s="182">
        <f>IF(N974="základní",J974,0)</f>
        <v>0</v>
      </c>
      <c r="BF974" s="182">
        <f>IF(N974="snížená",J974,0)</f>
        <v>0</v>
      </c>
      <c r="BG974" s="182">
        <f>IF(N974="zákl. přenesená",J974,0)</f>
        <v>0</v>
      </c>
      <c r="BH974" s="182">
        <f>IF(N974="sníž. přenesená",J974,0)</f>
        <v>0</v>
      </c>
      <c r="BI974" s="182">
        <f>IF(N974="nulová",J974,0)</f>
        <v>0</v>
      </c>
      <c r="BJ974" s="24" t="s">
        <v>89</v>
      </c>
      <c r="BK974" s="182">
        <f>ROUND(I974*H974,2)</f>
        <v>0</v>
      </c>
      <c r="BL974" s="24" t="s">
        <v>256</v>
      </c>
      <c r="BM974" s="24" t="s">
        <v>1626</v>
      </c>
    </row>
    <row r="975" spans="2:65" s="10" customFormat="1" ht="29.85" customHeight="1">
      <c r="B975" s="157"/>
      <c r="D975" s="158" t="s">
        <v>71</v>
      </c>
      <c r="E975" s="168" t="s">
        <v>1627</v>
      </c>
      <c r="F975" s="168" t="s">
        <v>1628</v>
      </c>
      <c r="I975" s="160"/>
      <c r="J975" s="169">
        <f>BK975</f>
        <v>0</v>
      </c>
      <c r="L975" s="157"/>
      <c r="M975" s="162"/>
      <c r="N975" s="163"/>
      <c r="O975" s="163"/>
      <c r="P975" s="164">
        <f>SUM(P976:P1000)</f>
        <v>0</v>
      </c>
      <c r="Q975" s="163"/>
      <c r="R975" s="164">
        <f>SUM(R976:R1000)</f>
        <v>0.10592478</v>
      </c>
      <c r="S975" s="163"/>
      <c r="T975" s="165">
        <f>SUM(T976:T1000)</f>
        <v>0</v>
      </c>
      <c r="AR975" s="158" t="s">
        <v>89</v>
      </c>
      <c r="AT975" s="166" t="s">
        <v>71</v>
      </c>
      <c r="AU975" s="166" t="s">
        <v>80</v>
      </c>
      <c r="AY975" s="158" t="s">
        <v>159</v>
      </c>
      <c r="BK975" s="167">
        <f>SUM(BK976:BK1000)</f>
        <v>0</v>
      </c>
    </row>
    <row r="976" spans="2:65" s="1" customFormat="1" ht="25.5" customHeight="1">
      <c r="B976" s="170"/>
      <c r="C976" s="171" t="s">
        <v>1629</v>
      </c>
      <c r="D976" s="171" t="s">
        <v>161</v>
      </c>
      <c r="E976" s="172" t="s">
        <v>1630</v>
      </c>
      <c r="F976" s="173" t="s">
        <v>1631</v>
      </c>
      <c r="G976" s="174" t="s">
        <v>201</v>
      </c>
      <c r="H976" s="175">
        <v>230.596</v>
      </c>
      <c r="I976" s="176"/>
      <c r="J976" s="177">
        <f>ROUND(I976*H976,2)</f>
        <v>0</v>
      </c>
      <c r="K976" s="173" t="s">
        <v>165</v>
      </c>
      <c r="L976" s="41"/>
      <c r="M976" s="178" t="s">
        <v>5</v>
      </c>
      <c r="N976" s="179" t="s">
        <v>44</v>
      </c>
      <c r="O976" s="42"/>
      <c r="P976" s="180">
        <f>O976*H976</f>
        <v>0</v>
      </c>
      <c r="Q976" s="180">
        <v>1.2999999999999999E-4</v>
      </c>
      <c r="R976" s="180">
        <f>Q976*H976</f>
        <v>2.9977479999999997E-2</v>
      </c>
      <c r="S976" s="180">
        <v>0</v>
      </c>
      <c r="T976" s="181">
        <f>S976*H976</f>
        <v>0</v>
      </c>
      <c r="AR976" s="24" t="s">
        <v>256</v>
      </c>
      <c r="AT976" s="24" t="s">
        <v>161</v>
      </c>
      <c r="AU976" s="24" t="s">
        <v>89</v>
      </c>
      <c r="AY976" s="24" t="s">
        <v>159</v>
      </c>
      <c r="BE976" s="182">
        <f>IF(N976="základní",J976,0)</f>
        <v>0</v>
      </c>
      <c r="BF976" s="182">
        <f>IF(N976="snížená",J976,0)</f>
        <v>0</v>
      </c>
      <c r="BG976" s="182">
        <f>IF(N976="zákl. přenesená",J976,0)</f>
        <v>0</v>
      </c>
      <c r="BH976" s="182">
        <f>IF(N976="sníž. přenesená",J976,0)</f>
        <v>0</v>
      </c>
      <c r="BI976" s="182">
        <f>IF(N976="nulová",J976,0)</f>
        <v>0</v>
      </c>
      <c r="BJ976" s="24" t="s">
        <v>89</v>
      </c>
      <c r="BK976" s="182">
        <f>ROUND(I976*H976,2)</f>
        <v>0</v>
      </c>
      <c r="BL976" s="24" t="s">
        <v>256</v>
      </c>
      <c r="BM976" s="24" t="s">
        <v>1632</v>
      </c>
    </row>
    <row r="977" spans="2:65" s="11" customFormat="1">
      <c r="B977" s="187"/>
      <c r="D977" s="183" t="s">
        <v>170</v>
      </c>
      <c r="E977" s="188" t="s">
        <v>5</v>
      </c>
      <c r="F977" s="189" t="s">
        <v>1633</v>
      </c>
      <c r="H977" s="190">
        <v>150.30000000000001</v>
      </c>
      <c r="I977" s="191"/>
      <c r="L977" s="187"/>
      <c r="M977" s="192"/>
      <c r="N977" s="193"/>
      <c r="O977" s="193"/>
      <c r="P977" s="193"/>
      <c r="Q977" s="193"/>
      <c r="R977" s="193"/>
      <c r="S977" s="193"/>
      <c r="T977" s="194"/>
      <c r="AT977" s="188" t="s">
        <v>170</v>
      </c>
      <c r="AU977" s="188" t="s">
        <v>89</v>
      </c>
      <c r="AV977" s="11" t="s">
        <v>89</v>
      </c>
      <c r="AW977" s="11" t="s">
        <v>35</v>
      </c>
      <c r="AX977" s="11" t="s">
        <v>72</v>
      </c>
      <c r="AY977" s="188" t="s">
        <v>159</v>
      </c>
    </row>
    <row r="978" spans="2:65" s="11" customFormat="1">
      <c r="B978" s="187"/>
      <c r="D978" s="183" t="s">
        <v>170</v>
      </c>
      <c r="E978" s="188" t="s">
        <v>5</v>
      </c>
      <c r="F978" s="189" t="s">
        <v>1634</v>
      </c>
      <c r="H978" s="190">
        <v>29.45</v>
      </c>
      <c r="I978" s="191"/>
      <c r="L978" s="187"/>
      <c r="M978" s="192"/>
      <c r="N978" s="193"/>
      <c r="O978" s="193"/>
      <c r="P978" s="193"/>
      <c r="Q978" s="193"/>
      <c r="R978" s="193"/>
      <c r="S978" s="193"/>
      <c r="T978" s="194"/>
      <c r="AT978" s="188" t="s">
        <v>170</v>
      </c>
      <c r="AU978" s="188" t="s">
        <v>89</v>
      </c>
      <c r="AV978" s="11" t="s">
        <v>89</v>
      </c>
      <c r="AW978" s="11" t="s">
        <v>35</v>
      </c>
      <c r="AX978" s="11" t="s">
        <v>72</v>
      </c>
      <c r="AY978" s="188" t="s">
        <v>159</v>
      </c>
    </row>
    <row r="979" spans="2:65" s="11" customFormat="1">
      <c r="B979" s="187"/>
      <c r="D979" s="183" t="s">
        <v>170</v>
      </c>
      <c r="E979" s="188" t="s">
        <v>5</v>
      </c>
      <c r="F979" s="189" t="s">
        <v>1635</v>
      </c>
      <c r="H979" s="190">
        <v>50.845999999999997</v>
      </c>
      <c r="I979" s="191"/>
      <c r="L979" s="187"/>
      <c r="M979" s="192"/>
      <c r="N979" s="193"/>
      <c r="O979" s="193"/>
      <c r="P979" s="193"/>
      <c r="Q979" s="193"/>
      <c r="R979" s="193"/>
      <c r="S979" s="193"/>
      <c r="T979" s="194"/>
      <c r="AT979" s="188" t="s">
        <v>170</v>
      </c>
      <c r="AU979" s="188" t="s">
        <v>89</v>
      </c>
      <c r="AV979" s="11" t="s">
        <v>89</v>
      </c>
      <c r="AW979" s="11" t="s">
        <v>35</v>
      </c>
      <c r="AX979" s="11" t="s">
        <v>72</v>
      </c>
      <c r="AY979" s="188" t="s">
        <v>159</v>
      </c>
    </row>
    <row r="980" spans="2:65" s="12" customFormat="1">
      <c r="B980" s="195"/>
      <c r="D980" s="183" t="s">
        <v>170</v>
      </c>
      <c r="E980" s="196" t="s">
        <v>5</v>
      </c>
      <c r="F980" s="197" t="s">
        <v>173</v>
      </c>
      <c r="H980" s="198">
        <v>230.596</v>
      </c>
      <c r="I980" s="199"/>
      <c r="L980" s="195"/>
      <c r="M980" s="200"/>
      <c r="N980" s="201"/>
      <c r="O980" s="201"/>
      <c r="P980" s="201"/>
      <c r="Q980" s="201"/>
      <c r="R980" s="201"/>
      <c r="S980" s="201"/>
      <c r="T980" s="202"/>
      <c r="AT980" s="196" t="s">
        <v>170</v>
      </c>
      <c r="AU980" s="196" t="s">
        <v>89</v>
      </c>
      <c r="AV980" s="12" t="s">
        <v>166</v>
      </c>
      <c r="AW980" s="12" t="s">
        <v>35</v>
      </c>
      <c r="AX980" s="12" t="s">
        <v>80</v>
      </c>
      <c r="AY980" s="196" t="s">
        <v>159</v>
      </c>
    </row>
    <row r="981" spans="2:65" s="1" customFormat="1" ht="25.5" customHeight="1">
      <c r="B981" s="170"/>
      <c r="C981" s="171" t="s">
        <v>1636</v>
      </c>
      <c r="D981" s="171" t="s">
        <v>161</v>
      </c>
      <c r="E981" s="172" t="s">
        <v>1637</v>
      </c>
      <c r="F981" s="173" t="s">
        <v>1638</v>
      </c>
      <c r="G981" s="174" t="s">
        <v>201</v>
      </c>
      <c r="H981" s="175">
        <v>584.21</v>
      </c>
      <c r="I981" s="176"/>
      <c r="J981" s="177">
        <f>ROUND(I981*H981,2)</f>
        <v>0</v>
      </c>
      <c r="K981" s="173" t="s">
        <v>165</v>
      </c>
      <c r="L981" s="41"/>
      <c r="M981" s="178" t="s">
        <v>5</v>
      </c>
      <c r="N981" s="179" t="s">
        <v>44</v>
      </c>
      <c r="O981" s="42"/>
      <c r="P981" s="180">
        <f>O981*H981</f>
        <v>0</v>
      </c>
      <c r="Q981" s="180">
        <v>1.2999999999999999E-4</v>
      </c>
      <c r="R981" s="180">
        <f>Q981*H981</f>
        <v>7.5947299999999995E-2</v>
      </c>
      <c r="S981" s="180">
        <v>0</v>
      </c>
      <c r="T981" s="181">
        <f>S981*H981</f>
        <v>0</v>
      </c>
      <c r="AR981" s="24" t="s">
        <v>256</v>
      </c>
      <c r="AT981" s="24" t="s">
        <v>161</v>
      </c>
      <c r="AU981" s="24" t="s">
        <v>89</v>
      </c>
      <c r="AY981" s="24" t="s">
        <v>159</v>
      </c>
      <c r="BE981" s="182">
        <f>IF(N981="základní",J981,0)</f>
        <v>0</v>
      </c>
      <c r="BF981" s="182">
        <f>IF(N981="snížená",J981,0)</f>
        <v>0</v>
      </c>
      <c r="BG981" s="182">
        <f>IF(N981="zákl. přenesená",J981,0)</f>
        <v>0</v>
      </c>
      <c r="BH981" s="182">
        <f>IF(N981="sníž. přenesená",J981,0)</f>
        <v>0</v>
      </c>
      <c r="BI981" s="182">
        <f>IF(N981="nulová",J981,0)</f>
        <v>0</v>
      </c>
      <c r="BJ981" s="24" t="s">
        <v>89</v>
      </c>
      <c r="BK981" s="182">
        <f>ROUND(I981*H981,2)</f>
        <v>0</v>
      </c>
      <c r="BL981" s="24" t="s">
        <v>256</v>
      </c>
      <c r="BM981" s="24" t="s">
        <v>1639</v>
      </c>
    </row>
    <row r="982" spans="2:65" s="11" customFormat="1">
      <c r="B982" s="187"/>
      <c r="D982" s="183" t="s">
        <v>170</v>
      </c>
      <c r="E982" s="188" t="s">
        <v>5</v>
      </c>
      <c r="F982" s="189" t="s">
        <v>1640</v>
      </c>
      <c r="H982" s="190">
        <v>20.024999999999999</v>
      </c>
      <c r="I982" s="191"/>
      <c r="L982" s="187"/>
      <c r="M982" s="192"/>
      <c r="N982" s="193"/>
      <c r="O982" s="193"/>
      <c r="P982" s="193"/>
      <c r="Q982" s="193"/>
      <c r="R982" s="193"/>
      <c r="S982" s="193"/>
      <c r="T982" s="194"/>
      <c r="AT982" s="188" t="s">
        <v>170</v>
      </c>
      <c r="AU982" s="188" t="s">
        <v>89</v>
      </c>
      <c r="AV982" s="11" t="s">
        <v>89</v>
      </c>
      <c r="AW982" s="11" t="s">
        <v>35</v>
      </c>
      <c r="AX982" s="11" t="s">
        <v>72</v>
      </c>
      <c r="AY982" s="188" t="s">
        <v>159</v>
      </c>
    </row>
    <row r="983" spans="2:65" s="11" customFormat="1">
      <c r="B983" s="187"/>
      <c r="D983" s="183" t="s">
        <v>170</v>
      </c>
      <c r="E983" s="188" t="s">
        <v>5</v>
      </c>
      <c r="F983" s="189" t="s">
        <v>1641</v>
      </c>
      <c r="H983" s="190">
        <v>30.15</v>
      </c>
      <c r="I983" s="191"/>
      <c r="L983" s="187"/>
      <c r="M983" s="192"/>
      <c r="N983" s="193"/>
      <c r="O983" s="193"/>
      <c r="P983" s="193"/>
      <c r="Q983" s="193"/>
      <c r="R983" s="193"/>
      <c r="S983" s="193"/>
      <c r="T983" s="194"/>
      <c r="AT983" s="188" t="s">
        <v>170</v>
      </c>
      <c r="AU983" s="188" t="s">
        <v>89</v>
      </c>
      <c r="AV983" s="11" t="s">
        <v>89</v>
      </c>
      <c r="AW983" s="11" t="s">
        <v>35</v>
      </c>
      <c r="AX983" s="11" t="s">
        <v>72</v>
      </c>
      <c r="AY983" s="188" t="s">
        <v>159</v>
      </c>
    </row>
    <row r="984" spans="2:65" s="11" customFormat="1">
      <c r="B984" s="187"/>
      <c r="D984" s="183" t="s">
        <v>170</v>
      </c>
      <c r="E984" s="188" t="s">
        <v>5</v>
      </c>
      <c r="F984" s="189" t="s">
        <v>1642</v>
      </c>
      <c r="H984" s="190">
        <v>39.375</v>
      </c>
      <c r="I984" s="191"/>
      <c r="L984" s="187"/>
      <c r="M984" s="192"/>
      <c r="N984" s="193"/>
      <c r="O984" s="193"/>
      <c r="P984" s="193"/>
      <c r="Q984" s="193"/>
      <c r="R984" s="193"/>
      <c r="S984" s="193"/>
      <c r="T984" s="194"/>
      <c r="AT984" s="188" t="s">
        <v>170</v>
      </c>
      <c r="AU984" s="188" t="s">
        <v>89</v>
      </c>
      <c r="AV984" s="11" t="s">
        <v>89</v>
      </c>
      <c r="AW984" s="11" t="s">
        <v>35</v>
      </c>
      <c r="AX984" s="11" t="s">
        <v>72</v>
      </c>
      <c r="AY984" s="188" t="s">
        <v>159</v>
      </c>
    </row>
    <row r="985" spans="2:65" s="11" customFormat="1">
      <c r="B985" s="187"/>
      <c r="D985" s="183" t="s">
        <v>170</v>
      </c>
      <c r="E985" s="188" t="s">
        <v>5</v>
      </c>
      <c r="F985" s="189" t="s">
        <v>1643</v>
      </c>
      <c r="H985" s="190">
        <v>23.97</v>
      </c>
      <c r="I985" s="191"/>
      <c r="L985" s="187"/>
      <c r="M985" s="192"/>
      <c r="N985" s="193"/>
      <c r="O985" s="193"/>
      <c r="P985" s="193"/>
      <c r="Q985" s="193"/>
      <c r="R985" s="193"/>
      <c r="S985" s="193"/>
      <c r="T985" s="194"/>
      <c r="AT985" s="188" t="s">
        <v>170</v>
      </c>
      <c r="AU985" s="188" t="s">
        <v>89</v>
      </c>
      <c r="AV985" s="11" t="s">
        <v>89</v>
      </c>
      <c r="AW985" s="11" t="s">
        <v>35</v>
      </c>
      <c r="AX985" s="11" t="s">
        <v>72</v>
      </c>
      <c r="AY985" s="188" t="s">
        <v>159</v>
      </c>
    </row>
    <row r="986" spans="2:65" s="14" customFormat="1">
      <c r="B986" s="220"/>
      <c r="D986" s="183" t="s">
        <v>170</v>
      </c>
      <c r="E986" s="221" t="s">
        <v>5</v>
      </c>
      <c r="F986" s="222" t="s">
        <v>313</v>
      </c>
      <c r="H986" s="223">
        <v>113.52</v>
      </c>
      <c r="I986" s="224"/>
      <c r="L986" s="220"/>
      <c r="M986" s="225"/>
      <c r="N986" s="226"/>
      <c r="O986" s="226"/>
      <c r="P986" s="226"/>
      <c r="Q986" s="226"/>
      <c r="R986" s="226"/>
      <c r="S986" s="226"/>
      <c r="T986" s="227"/>
      <c r="AT986" s="221" t="s">
        <v>170</v>
      </c>
      <c r="AU986" s="221" t="s">
        <v>89</v>
      </c>
      <c r="AV986" s="14" t="s">
        <v>177</v>
      </c>
      <c r="AW986" s="14" t="s">
        <v>35</v>
      </c>
      <c r="AX986" s="14" t="s">
        <v>72</v>
      </c>
      <c r="AY986" s="221" t="s">
        <v>159</v>
      </c>
    </row>
    <row r="987" spans="2:65" s="11" customFormat="1">
      <c r="B987" s="187"/>
      <c r="D987" s="183" t="s">
        <v>170</v>
      </c>
      <c r="E987" s="188" t="s">
        <v>5</v>
      </c>
      <c r="F987" s="189" t="s">
        <v>1644</v>
      </c>
      <c r="H987" s="190">
        <v>17.28</v>
      </c>
      <c r="I987" s="191"/>
      <c r="L987" s="187"/>
      <c r="M987" s="192"/>
      <c r="N987" s="193"/>
      <c r="O987" s="193"/>
      <c r="P987" s="193"/>
      <c r="Q987" s="193"/>
      <c r="R987" s="193"/>
      <c r="S987" s="193"/>
      <c r="T987" s="194"/>
      <c r="AT987" s="188" t="s">
        <v>170</v>
      </c>
      <c r="AU987" s="188" t="s">
        <v>89</v>
      </c>
      <c r="AV987" s="11" t="s">
        <v>89</v>
      </c>
      <c r="AW987" s="11" t="s">
        <v>35</v>
      </c>
      <c r="AX987" s="11" t="s">
        <v>72</v>
      </c>
      <c r="AY987" s="188" t="s">
        <v>159</v>
      </c>
    </row>
    <row r="988" spans="2:65" s="11" customFormat="1">
      <c r="B988" s="187"/>
      <c r="D988" s="183" t="s">
        <v>170</v>
      </c>
      <c r="E988" s="188" t="s">
        <v>5</v>
      </c>
      <c r="F988" s="189" t="s">
        <v>1645</v>
      </c>
      <c r="H988" s="190">
        <v>60.75</v>
      </c>
      <c r="I988" s="191"/>
      <c r="L988" s="187"/>
      <c r="M988" s="192"/>
      <c r="N988" s="193"/>
      <c r="O988" s="193"/>
      <c r="P988" s="193"/>
      <c r="Q988" s="193"/>
      <c r="R988" s="193"/>
      <c r="S988" s="193"/>
      <c r="T988" s="194"/>
      <c r="AT988" s="188" t="s">
        <v>170</v>
      </c>
      <c r="AU988" s="188" t="s">
        <v>89</v>
      </c>
      <c r="AV988" s="11" t="s">
        <v>89</v>
      </c>
      <c r="AW988" s="11" t="s">
        <v>35</v>
      </c>
      <c r="AX988" s="11" t="s">
        <v>72</v>
      </c>
      <c r="AY988" s="188" t="s">
        <v>159</v>
      </c>
    </row>
    <row r="989" spans="2:65" s="11" customFormat="1">
      <c r="B989" s="187"/>
      <c r="D989" s="183" t="s">
        <v>170</v>
      </c>
      <c r="E989" s="188" t="s">
        <v>5</v>
      </c>
      <c r="F989" s="189" t="s">
        <v>1646</v>
      </c>
      <c r="H989" s="190">
        <v>46.98</v>
      </c>
      <c r="I989" s="191"/>
      <c r="L989" s="187"/>
      <c r="M989" s="192"/>
      <c r="N989" s="193"/>
      <c r="O989" s="193"/>
      <c r="P989" s="193"/>
      <c r="Q989" s="193"/>
      <c r="R989" s="193"/>
      <c r="S989" s="193"/>
      <c r="T989" s="194"/>
      <c r="AT989" s="188" t="s">
        <v>170</v>
      </c>
      <c r="AU989" s="188" t="s">
        <v>89</v>
      </c>
      <c r="AV989" s="11" t="s">
        <v>89</v>
      </c>
      <c r="AW989" s="11" t="s">
        <v>35</v>
      </c>
      <c r="AX989" s="11" t="s">
        <v>72</v>
      </c>
      <c r="AY989" s="188" t="s">
        <v>159</v>
      </c>
    </row>
    <row r="990" spans="2:65" s="11" customFormat="1">
      <c r="B990" s="187"/>
      <c r="D990" s="183" t="s">
        <v>170</v>
      </c>
      <c r="E990" s="188" t="s">
        <v>5</v>
      </c>
      <c r="F990" s="189" t="s">
        <v>1647</v>
      </c>
      <c r="H990" s="190">
        <v>7.65</v>
      </c>
      <c r="I990" s="191"/>
      <c r="L990" s="187"/>
      <c r="M990" s="192"/>
      <c r="N990" s="193"/>
      <c r="O990" s="193"/>
      <c r="P990" s="193"/>
      <c r="Q990" s="193"/>
      <c r="R990" s="193"/>
      <c r="S990" s="193"/>
      <c r="T990" s="194"/>
      <c r="AT990" s="188" t="s">
        <v>170</v>
      </c>
      <c r="AU990" s="188" t="s">
        <v>89</v>
      </c>
      <c r="AV990" s="11" t="s">
        <v>89</v>
      </c>
      <c r="AW990" s="11" t="s">
        <v>35</v>
      </c>
      <c r="AX990" s="11" t="s">
        <v>72</v>
      </c>
      <c r="AY990" s="188" t="s">
        <v>159</v>
      </c>
    </row>
    <row r="991" spans="2:65" s="11" customFormat="1">
      <c r="B991" s="187"/>
      <c r="D991" s="183" t="s">
        <v>170</v>
      </c>
      <c r="E991" s="188" t="s">
        <v>5</v>
      </c>
      <c r="F991" s="189" t="s">
        <v>1648</v>
      </c>
      <c r="H991" s="190">
        <v>4.32</v>
      </c>
      <c r="I991" s="191"/>
      <c r="L991" s="187"/>
      <c r="M991" s="192"/>
      <c r="N991" s="193"/>
      <c r="O991" s="193"/>
      <c r="P991" s="193"/>
      <c r="Q991" s="193"/>
      <c r="R991" s="193"/>
      <c r="S991" s="193"/>
      <c r="T991" s="194"/>
      <c r="AT991" s="188" t="s">
        <v>170</v>
      </c>
      <c r="AU991" s="188" t="s">
        <v>89</v>
      </c>
      <c r="AV991" s="11" t="s">
        <v>89</v>
      </c>
      <c r="AW991" s="11" t="s">
        <v>35</v>
      </c>
      <c r="AX991" s="11" t="s">
        <v>72</v>
      </c>
      <c r="AY991" s="188" t="s">
        <v>159</v>
      </c>
    </row>
    <row r="992" spans="2:65" s="11" customFormat="1">
      <c r="B992" s="187"/>
      <c r="D992" s="183" t="s">
        <v>170</v>
      </c>
      <c r="E992" s="188" t="s">
        <v>5</v>
      </c>
      <c r="F992" s="189" t="s">
        <v>1649</v>
      </c>
      <c r="H992" s="190">
        <v>22.41</v>
      </c>
      <c r="I992" s="191"/>
      <c r="L992" s="187"/>
      <c r="M992" s="192"/>
      <c r="N992" s="193"/>
      <c r="O992" s="193"/>
      <c r="P992" s="193"/>
      <c r="Q992" s="193"/>
      <c r="R992" s="193"/>
      <c r="S992" s="193"/>
      <c r="T992" s="194"/>
      <c r="AT992" s="188" t="s">
        <v>170</v>
      </c>
      <c r="AU992" s="188" t="s">
        <v>89</v>
      </c>
      <c r="AV992" s="11" t="s">
        <v>89</v>
      </c>
      <c r="AW992" s="11" t="s">
        <v>35</v>
      </c>
      <c r="AX992" s="11" t="s">
        <v>72</v>
      </c>
      <c r="AY992" s="188" t="s">
        <v>159</v>
      </c>
    </row>
    <row r="993" spans="2:65" s="11" customFormat="1">
      <c r="B993" s="187"/>
      <c r="D993" s="183" t="s">
        <v>170</v>
      </c>
      <c r="E993" s="188" t="s">
        <v>5</v>
      </c>
      <c r="F993" s="189" t="s">
        <v>1650</v>
      </c>
      <c r="H993" s="190">
        <v>49.95</v>
      </c>
      <c r="I993" s="191"/>
      <c r="L993" s="187"/>
      <c r="M993" s="192"/>
      <c r="N993" s="193"/>
      <c r="O993" s="193"/>
      <c r="P993" s="193"/>
      <c r="Q993" s="193"/>
      <c r="R993" s="193"/>
      <c r="S993" s="193"/>
      <c r="T993" s="194"/>
      <c r="AT993" s="188" t="s">
        <v>170</v>
      </c>
      <c r="AU993" s="188" t="s">
        <v>89</v>
      </c>
      <c r="AV993" s="11" t="s">
        <v>89</v>
      </c>
      <c r="AW993" s="11" t="s">
        <v>35</v>
      </c>
      <c r="AX993" s="11" t="s">
        <v>72</v>
      </c>
      <c r="AY993" s="188" t="s">
        <v>159</v>
      </c>
    </row>
    <row r="994" spans="2:65" s="11" customFormat="1">
      <c r="B994" s="187"/>
      <c r="D994" s="183" t="s">
        <v>170</v>
      </c>
      <c r="E994" s="188" t="s">
        <v>5</v>
      </c>
      <c r="F994" s="189" t="s">
        <v>1651</v>
      </c>
      <c r="H994" s="190">
        <v>19.440000000000001</v>
      </c>
      <c r="I994" s="191"/>
      <c r="L994" s="187"/>
      <c r="M994" s="192"/>
      <c r="N994" s="193"/>
      <c r="O994" s="193"/>
      <c r="P994" s="193"/>
      <c r="Q994" s="193"/>
      <c r="R994" s="193"/>
      <c r="S994" s="193"/>
      <c r="T994" s="194"/>
      <c r="AT994" s="188" t="s">
        <v>170</v>
      </c>
      <c r="AU994" s="188" t="s">
        <v>89</v>
      </c>
      <c r="AV994" s="11" t="s">
        <v>89</v>
      </c>
      <c r="AW994" s="11" t="s">
        <v>35</v>
      </c>
      <c r="AX994" s="11" t="s">
        <v>72</v>
      </c>
      <c r="AY994" s="188" t="s">
        <v>159</v>
      </c>
    </row>
    <row r="995" spans="2:65" s="11" customFormat="1">
      <c r="B995" s="187"/>
      <c r="D995" s="183" t="s">
        <v>170</v>
      </c>
      <c r="E995" s="188" t="s">
        <v>5</v>
      </c>
      <c r="F995" s="189" t="s">
        <v>1652</v>
      </c>
      <c r="H995" s="190">
        <v>8.73</v>
      </c>
      <c r="I995" s="191"/>
      <c r="L995" s="187"/>
      <c r="M995" s="192"/>
      <c r="N995" s="193"/>
      <c r="O995" s="193"/>
      <c r="P995" s="193"/>
      <c r="Q995" s="193"/>
      <c r="R995" s="193"/>
      <c r="S995" s="193"/>
      <c r="T995" s="194"/>
      <c r="AT995" s="188" t="s">
        <v>170</v>
      </c>
      <c r="AU995" s="188" t="s">
        <v>89</v>
      </c>
      <c r="AV995" s="11" t="s">
        <v>89</v>
      </c>
      <c r="AW995" s="11" t="s">
        <v>35</v>
      </c>
      <c r="AX995" s="11" t="s">
        <v>72</v>
      </c>
      <c r="AY995" s="188" t="s">
        <v>159</v>
      </c>
    </row>
    <row r="996" spans="2:65" s="11" customFormat="1">
      <c r="B996" s="187"/>
      <c r="D996" s="183" t="s">
        <v>170</v>
      </c>
      <c r="E996" s="188" t="s">
        <v>5</v>
      </c>
      <c r="F996" s="189" t="s">
        <v>1653</v>
      </c>
      <c r="H996" s="190">
        <v>37.799999999999997</v>
      </c>
      <c r="I996" s="191"/>
      <c r="L996" s="187"/>
      <c r="M996" s="192"/>
      <c r="N996" s="193"/>
      <c r="O996" s="193"/>
      <c r="P996" s="193"/>
      <c r="Q996" s="193"/>
      <c r="R996" s="193"/>
      <c r="S996" s="193"/>
      <c r="T996" s="194"/>
      <c r="AT996" s="188" t="s">
        <v>170</v>
      </c>
      <c r="AU996" s="188" t="s">
        <v>89</v>
      </c>
      <c r="AV996" s="11" t="s">
        <v>89</v>
      </c>
      <c r="AW996" s="11" t="s">
        <v>35</v>
      </c>
      <c r="AX996" s="11" t="s">
        <v>72</v>
      </c>
      <c r="AY996" s="188" t="s">
        <v>159</v>
      </c>
    </row>
    <row r="997" spans="2:65" s="11" customFormat="1">
      <c r="B997" s="187"/>
      <c r="D997" s="183" t="s">
        <v>170</v>
      </c>
      <c r="E997" s="188" t="s">
        <v>5</v>
      </c>
      <c r="F997" s="189" t="s">
        <v>1654</v>
      </c>
      <c r="H997" s="190">
        <v>44.55</v>
      </c>
      <c r="I997" s="191"/>
      <c r="L997" s="187"/>
      <c r="M997" s="192"/>
      <c r="N997" s="193"/>
      <c r="O997" s="193"/>
      <c r="P997" s="193"/>
      <c r="Q997" s="193"/>
      <c r="R997" s="193"/>
      <c r="S997" s="193"/>
      <c r="T997" s="194"/>
      <c r="AT997" s="188" t="s">
        <v>170</v>
      </c>
      <c r="AU997" s="188" t="s">
        <v>89</v>
      </c>
      <c r="AV997" s="11" t="s">
        <v>89</v>
      </c>
      <c r="AW997" s="11" t="s">
        <v>35</v>
      </c>
      <c r="AX997" s="11" t="s">
        <v>72</v>
      </c>
      <c r="AY997" s="188" t="s">
        <v>159</v>
      </c>
    </row>
    <row r="998" spans="2:65" s="11" customFormat="1">
      <c r="B998" s="187"/>
      <c r="D998" s="183" t="s">
        <v>170</v>
      </c>
      <c r="E998" s="188" t="s">
        <v>5</v>
      </c>
      <c r="F998" s="189" t="s">
        <v>1655</v>
      </c>
      <c r="H998" s="190">
        <v>150.83000000000001</v>
      </c>
      <c r="I998" s="191"/>
      <c r="L998" s="187"/>
      <c r="M998" s="192"/>
      <c r="N998" s="193"/>
      <c r="O998" s="193"/>
      <c r="P998" s="193"/>
      <c r="Q998" s="193"/>
      <c r="R998" s="193"/>
      <c r="S998" s="193"/>
      <c r="T998" s="194"/>
      <c r="AT998" s="188" t="s">
        <v>170</v>
      </c>
      <c r="AU998" s="188" t="s">
        <v>89</v>
      </c>
      <c r="AV998" s="11" t="s">
        <v>89</v>
      </c>
      <c r="AW998" s="11" t="s">
        <v>35</v>
      </c>
      <c r="AX998" s="11" t="s">
        <v>72</v>
      </c>
      <c r="AY998" s="188" t="s">
        <v>159</v>
      </c>
    </row>
    <row r="999" spans="2:65" s="14" customFormat="1">
      <c r="B999" s="220"/>
      <c r="D999" s="183" t="s">
        <v>170</v>
      </c>
      <c r="E999" s="221" t="s">
        <v>5</v>
      </c>
      <c r="F999" s="222" t="s">
        <v>313</v>
      </c>
      <c r="H999" s="223">
        <v>470.69</v>
      </c>
      <c r="I999" s="224"/>
      <c r="L999" s="220"/>
      <c r="M999" s="225"/>
      <c r="N999" s="226"/>
      <c r="O999" s="226"/>
      <c r="P999" s="226"/>
      <c r="Q999" s="226"/>
      <c r="R999" s="226"/>
      <c r="S999" s="226"/>
      <c r="T999" s="227"/>
      <c r="AT999" s="221" t="s">
        <v>170</v>
      </c>
      <c r="AU999" s="221" t="s">
        <v>89</v>
      </c>
      <c r="AV999" s="14" t="s">
        <v>177</v>
      </c>
      <c r="AW999" s="14" t="s">
        <v>35</v>
      </c>
      <c r="AX999" s="14" t="s">
        <v>72</v>
      </c>
      <c r="AY999" s="221" t="s">
        <v>159</v>
      </c>
    </row>
    <row r="1000" spans="2:65" s="12" customFormat="1">
      <c r="B1000" s="195"/>
      <c r="D1000" s="183" t="s">
        <v>170</v>
      </c>
      <c r="E1000" s="196" t="s">
        <v>5</v>
      </c>
      <c r="F1000" s="197" t="s">
        <v>173</v>
      </c>
      <c r="H1000" s="198">
        <v>584.21</v>
      </c>
      <c r="I1000" s="199"/>
      <c r="L1000" s="195"/>
      <c r="M1000" s="200"/>
      <c r="N1000" s="201"/>
      <c r="O1000" s="201"/>
      <c r="P1000" s="201"/>
      <c r="Q1000" s="201"/>
      <c r="R1000" s="201"/>
      <c r="S1000" s="201"/>
      <c r="T1000" s="202"/>
      <c r="AT1000" s="196" t="s">
        <v>170</v>
      </c>
      <c r="AU1000" s="196" t="s">
        <v>89</v>
      </c>
      <c r="AV1000" s="12" t="s">
        <v>166</v>
      </c>
      <c r="AW1000" s="12" t="s">
        <v>35</v>
      </c>
      <c r="AX1000" s="12" t="s">
        <v>80</v>
      </c>
      <c r="AY1000" s="196" t="s">
        <v>159</v>
      </c>
    </row>
    <row r="1001" spans="2:65" s="10" customFormat="1" ht="37.35" customHeight="1">
      <c r="B1001" s="157"/>
      <c r="D1001" s="158" t="s">
        <v>71</v>
      </c>
      <c r="E1001" s="159" t="s">
        <v>252</v>
      </c>
      <c r="F1001" s="159" t="s">
        <v>1656</v>
      </c>
      <c r="I1001" s="160"/>
      <c r="J1001" s="161">
        <f>BK1001</f>
        <v>0</v>
      </c>
      <c r="L1001" s="157"/>
      <c r="M1001" s="162"/>
      <c r="N1001" s="163"/>
      <c r="O1001" s="163"/>
      <c r="P1001" s="164">
        <f>P1002+P1005+P1007</f>
        <v>0</v>
      </c>
      <c r="Q1001" s="163"/>
      <c r="R1001" s="164">
        <f>R1002+R1005+R1007</f>
        <v>1.3452E-2</v>
      </c>
      <c r="S1001" s="163"/>
      <c r="T1001" s="165">
        <f>T1002+T1005+T1007</f>
        <v>0</v>
      </c>
      <c r="AR1001" s="158" t="s">
        <v>177</v>
      </c>
      <c r="AT1001" s="166" t="s">
        <v>71</v>
      </c>
      <c r="AU1001" s="166" t="s">
        <v>72</v>
      </c>
      <c r="AY1001" s="158" t="s">
        <v>159</v>
      </c>
      <c r="BK1001" s="167">
        <f>BK1002+BK1005+BK1007</f>
        <v>0</v>
      </c>
    </row>
    <row r="1002" spans="2:65" s="10" customFormat="1" ht="19.899999999999999" customHeight="1">
      <c r="B1002" s="157"/>
      <c r="D1002" s="158" t="s">
        <v>71</v>
      </c>
      <c r="E1002" s="168" t="s">
        <v>1657</v>
      </c>
      <c r="F1002" s="168" t="s">
        <v>1658</v>
      </c>
      <c r="I1002" s="160"/>
      <c r="J1002" s="169">
        <f>BK1002</f>
        <v>0</v>
      </c>
      <c r="L1002" s="157"/>
      <c r="M1002" s="162"/>
      <c r="N1002" s="163"/>
      <c r="O1002" s="163"/>
      <c r="P1002" s="164">
        <f>SUM(P1003:P1004)</f>
        <v>0</v>
      </c>
      <c r="Q1002" s="163"/>
      <c r="R1002" s="164">
        <f>SUM(R1003:R1004)</f>
        <v>0</v>
      </c>
      <c r="S1002" s="163"/>
      <c r="T1002" s="165">
        <f>SUM(T1003:T1004)</f>
        <v>0</v>
      </c>
      <c r="AR1002" s="158" t="s">
        <v>177</v>
      </c>
      <c r="AT1002" s="166" t="s">
        <v>71</v>
      </c>
      <c r="AU1002" s="166" t="s">
        <v>80</v>
      </c>
      <c r="AY1002" s="158" t="s">
        <v>159</v>
      </c>
      <c r="BK1002" s="167">
        <f>SUM(BK1003:BK1004)</f>
        <v>0</v>
      </c>
    </row>
    <row r="1003" spans="2:65" s="1" customFormat="1" ht="16.5" customHeight="1">
      <c r="B1003" s="170"/>
      <c r="C1003" s="171" t="s">
        <v>1659</v>
      </c>
      <c r="D1003" s="171" t="s">
        <v>161</v>
      </c>
      <c r="E1003" s="172" t="s">
        <v>1657</v>
      </c>
      <c r="F1003" s="173" t="s">
        <v>1660</v>
      </c>
      <c r="G1003" s="174" t="s">
        <v>1661</v>
      </c>
      <c r="H1003" s="175">
        <v>1</v>
      </c>
      <c r="I1003" s="176"/>
      <c r="J1003" s="177">
        <f>ROUND(I1003*H1003,2)</f>
        <v>0</v>
      </c>
      <c r="K1003" s="173" t="s">
        <v>5</v>
      </c>
      <c r="L1003" s="41"/>
      <c r="M1003" s="178" t="s">
        <v>5</v>
      </c>
      <c r="N1003" s="179" t="s">
        <v>44</v>
      </c>
      <c r="O1003" s="42"/>
      <c r="P1003" s="180">
        <f>O1003*H1003</f>
        <v>0</v>
      </c>
      <c r="Q1003" s="180">
        <v>0</v>
      </c>
      <c r="R1003" s="180">
        <f>Q1003*H1003</f>
        <v>0</v>
      </c>
      <c r="S1003" s="180">
        <v>0</v>
      </c>
      <c r="T1003" s="181">
        <f>S1003*H1003</f>
        <v>0</v>
      </c>
      <c r="AR1003" s="24" t="s">
        <v>572</v>
      </c>
      <c r="AT1003" s="24" t="s">
        <v>161</v>
      </c>
      <c r="AU1003" s="24" t="s">
        <v>89</v>
      </c>
      <c r="AY1003" s="24" t="s">
        <v>159</v>
      </c>
      <c r="BE1003" s="182">
        <f>IF(N1003="základní",J1003,0)</f>
        <v>0</v>
      </c>
      <c r="BF1003" s="182">
        <f>IF(N1003="snížená",J1003,0)</f>
        <v>0</v>
      </c>
      <c r="BG1003" s="182">
        <f>IF(N1003="zákl. přenesená",J1003,0)</f>
        <v>0</v>
      </c>
      <c r="BH1003" s="182">
        <f>IF(N1003="sníž. přenesená",J1003,0)</f>
        <v>0</v>
      </c>
      <c r="BI1003" s="182">
        <f>IF(N1003="nulová",J1003,0)</f>
        <v>0</v>
      </c>
      <c r="BJ1003" s="24" t="s">
        <v>89</v>
      </c>
      <c r="BK1003" s="182">
        <f>ROUND(I1003*H1003,2)</f>
        <v>0</v>
      </c>
      <c r="BL1003" s="24" t="s">
        <v>572</v>
      </c>
      <c r="BM1003" s="24" t="s">
        <v>1662</v>
      </c>
    </row>
    <row r="1004" spans="2:65" s="1" customFormat="1" ht="16.5" customHeight="1">
      <c r="B1004" s="170"/>
      <c r="C1004" s="171" t="s">
        <v>1663</v>
      </c>
      <c r="D1004" s="171" t="s">
        <v>161</v>
      </c>
      <c r="E1004" s="172" t="s">
        <v>1664</v>
      </c>
      <c r="F1004" s="173" t="s">
        <v>1665</v>
      </c>
      <c r="G1004" s="174" t="s">
        <v>926</v>
      </c>
      <c r="H1004" s="175">
        <v>1</v>
      </c>
      <c r="I1004" s="176"/>
      <c r="J1004" s="177">
        <f>ROUND(I1004*H1004,2)</f>
        <v>0</v>
      </c>
      <c r="K1004" s="173" t="s">
        <v>5</v>
      </c>
      <c r="L1004" s="41"/>
      <c r="M1004" s="178" t="s">
        <v>5</v>
      </c>
      <c r="N1004" s="179" t="s">
        <v>44</v>
      </c>
      <c r="O1004" s="42"/>
      <c r="P1004" s="180">
        <f>O1004*H1004</f>
        <v>0</v>
      </c>
      <c r="Q1004" s="180">
        <v>0</v>
      </c>
      <c r="R1004" s="180">
        <f>Q1004*H1004</f>
        <v>0</v>
      </c>
      <c r="S1004" s="180">
        <v>0</v>
      </c>
      <c r="T1004" s="181">
        <f>S1004*H1004</f>
        <v>0</v>
      </c>
      <c r="AR1004" s="24" t="s">
        <v>572</v>
      </c>
      <c r="AT1004" s="24" t="s">
        <v>161</v>
      </c>
      <c r="AU1004" s="24" t="s">
        <v>89</v>
      </c>
      <c r="AY1004" s="24" t="s">
        <v>159</v>
      </c>
      <c r="BE1004" s="182">
        <f>IF(N1004="základní",J1004,0)</f>
        <v>0</v>
      </c>
      <c r="BF1004" s="182">
        <f>IF(N1004="snížená",J1004,0)</f>
        <v>0</v>
      </c>
      <c r="BG1004" s="182">
        <f>IF(N1004="zákl. přenesená",J1004,0)</f>
        <v>0</v>
      </c>
      <c r="BH1004" s="182">
        <f>IF(N1004="sníž. přenesená",J1004,0)</f>
        <v>0</v>
      </c>
      <c r="BI1004" s="182">
        <f>IF(N1004="nulová",J1004,0)</f>
        <v>0</v>
      </c>
      <c r="BJ1004" s="24" t="s">
        <v>89</v>
      </c>
      <c r="BK1004" s="182">
        <f>ROUND(I1004*H1004,2)</f>
        <v>0</v>
      </c>
      <c r="BL1004" s="24" t="s">
        <v>572</v>
      </c>
      <c r="BM1004" s="24" t="s">
        <v>1666</v>
      </c>
    </row>
    <row r="1005" spans="2:65" s="10" customFormat="1" ht="29.85" customHeight="1">
      <c r="B1005" s="157"/>
      <c r="D1005" s="158" t="s">
        <v>71</v>
      </c>
      <c r="E1005" s="168" t="s">
        <v>1667</v>
      </c>
      <c r="F1005" s="168" t="s">
        <v>1668</v>
      </c>
      <c r="I1005" s="160"/>
      <c r="J1005" s="169">
        <f>BK1005</f>
        <v>0</v>
      </c>
      <c r="L1005" s="157"/>
      <c r="M1005" s="162"/>
      <c r="N1005" s="163"/>
      <c r="O1005" s="163"/>
      <c r="P1005" s="164">
        <f>P1006</f>
        <v>0</v>
      </c>
      <c r="Q1005" s="163"/>
      <c r="R1005" s="164">
        <f>R1006</f>
        <v>0</v>
      </c>
      <c r="S1005" s="163"/>
      <c r="T1005" s="165">
        <f>T1006</f>
        <v>0</v>
      </c>
      <c r="AR1005" s="158" t="s">
        <v>177</v>
      </c>
      <c r="AT1005" s="166" t="s">
        <v>71</v>
      </c>
      <c r="AU1005" s="166" t="s">
        <v>80</v>
      </c>
      <c r="AY1005" s="158" t="s">
        <v>159</v>
      </c>
      <c r="BK1005" s="167">
        <f>BK1006</f>
        <v>0</v>
      </c>
    </row>
    <row r="1006" spans="2:65" s="1" customFormat="1" ht="16.5" customHeight="1">
      <c r="B1006" s="170"/>
      <c r="C1006" s="171" t="s">
        <v>1669</v>
      </c>
      <c r="D1006" s="171" t="s">
        <v>161</v>
      </c>
      <c r="E1006" s="172" t="s">
        <v>1479</v>
      </c>
      <c r="F1006" s="173" t="s">
        <v>1670</v>
      </c>
      <c r="G1006" s="174" t="s">
        <v>1661</v>
      </c>
      <c r="H1006" s="175">
        <v>1</v>
      </c>
      <c r="I1006" s="176"/>
      <c r="J1006" s="177">
        <f>ROUND(I1006*H1006,2)</f>
        <v>0</v>
      </c>
      <c r="K1006" s="173" t="s">
        <v>5</v>
      </c>
      <c r="L1006" s="41"/>
      <c r="M1006" s="178" t="s">
        <v>5</v>
      </c>
      <c r="N1006" s="179" t="s">
        <v>44</v>
      </c>
      <c r="O1006" s="42"/>
      <c r="P1006" s="180">
        <f>O1006*H1006</f>
        <v>0</v>
      </c>
      <c r="Q1006" s="180">
        <v>0</v>
      </c>
      <c r="R1006" s="180">
        <f>Q1006*H1006</f>
        <v>0</v>
      </c>
      <c r="S1006" s="180">
        <v>0</v>
      </c>
      <c r="T1006" s="181">
        <f>S1006*H1006</f>
        <v>0</v>
      </c>
      <c r="AR1006" s="24" t="s">
        <v>572</v>
      </c>
      <c r="AT1006" s="24" t="s">
        <v>161</v>
      </c>
      <c r="AU1006" s="24" t="s">
        <v>89</v>
      </c>
      <c r="AY1006" s="24" t="s">
        <v>159</v>
      </c>
      <c r="BE1006" s="182">
        <f>IF(N1006="základní",J1006,0)</f>
        <v>0</v>
      </c>
      <c r="BF1006" s="182">
        <f>IF(N1006="snížená",J1006,0)</f>
        <v>0</v>
      </c>
      <c r="BG1006" s="182">
        <f>IF(N1006="zákl. přenesená",J1006,0)</f>
        <v>0</v>
      </c>
      <c r="BH1006" s="182">
        <f>IF(N1006="sníž. přenesená",J1006,0)</f>
        <v>0</v>
      </c>
      <c r="BI1006" s="182">
        <f>IF(N1006="nulová",J1006,0)</f>
        <v>0</v>
      </c>
      <c r="BJ1006" s="24" t="s">
        <v>89</v>
      </c>
      <c r="BK1006" s="182">
        <f>ROUND(I1006*H1006,2)</f>
        <v>0</v>
      </c>
      <c r="BL1006" s="24" t="s">
        <v>572</v>
      </c>
      <c r="BM1006" s="24" t="s">
        <v>1671</v>
      </c>
    </row>
    <row r="1007" spans="2:65" s="10" customFormat="1" ht="29.85" customHeight="1">
      <c r="B1007" s="157"/>
      <c r="D1007" s="158" t="s">
        <v>71</v>
      </c>
      <c r="E1007" s="168" t="s">
        <v>1672</v>
      </c>
      <c r="F1007" s="168" t="s">
        <v>1673</v>
      </c>
      <c r="I1007" s="160"/>
      <c r="J1007" s="169">
        <f>BK1007</f>
        <v>0</v>
      </c>
      <c r="L1007" s="157"/>
      <c r="M1007" s="162"/>
      <c r="N1007" s="163"/>
      <c r="O1007" s="163"/>
      <c r="P1007" s="164">
        <f>SUM(P1008:P1015)</f>
        <v>0</v>
      </c>
      <c r="Q1007" s="163"/>
      <c r="R1007" s="164">
        <f>SUM(R1008:R1015)</f>
        <v>1.3452E-2</v>
      </c>
      <c r="S1007" s="163"/>
      <c r="T1007" s="165">
        <f>SUM(T1008:T1015)</f>
        <v>0</v>
      </c>
      <c r="AR1007" s="158" t="s">
        <v>177</v>
      </c>
      <c r="AT1007" s="166" t="s">
        <v>71</v>
      </c>
      <c r="AU1007" s="166" t="s">
        <v>80</v>
      </c>
      <c r="AY1007" s="158" t="s">
        <v>159</v>
      </c>
      <c r="BK1007" s="167">
        <f>SUM(BK1008:BK1015)</f>
        <v>0</v>
      </c>
    </row>
    <row r="1008" spans="2:65" s="1" customFormat="1" ht="51" customHeight="1">
      <c r="B1008" s="170"/>
      <c r="C1008" s="171" t="s">
        <v>1674</v>
      </c>
      <c r="D1008" s="171" t="s">
        <v>161</v>
      </c>
      <c r="E1008" s="172" t="s">
        <v>1675</v>
      </c>
      <c r="F1008" s="173" t="s">
        <v>1676</v>
      </c>
      <c r="G1008" s="174" t="s">
        <v>425</v>
      </c>
      <c r="H1008" s="175">
        <v>112.1</v>
      </c>
      <c r="I1008" s="176"/>
      <c r="J1008" s="177">
        <f>ROUND(I1008*H1008,2)</f>
        <v>0</v>
      </c>
      <c r="K1008" s="173" t="s">
        <v>165</v>
      </c>
      <c r="L1008" s="41"/>
      <c r="M1008" s="178" t="s">
        <v>5</v>
      </c>
      <c r="N1008" s="179" t="s">
        <v>44</v>
      </c>
      <c r="O1008" s="42"/>
      <c r="P1008" s="180">
        <f>O1008*H1008</f>
        <v>0</v>
      </c>
      <c r="Q1008" s="180">
        <v>0</v>
      </c>
      <c r="R1008" s="180">
        <f>Q1008*H1008</f>
        <v>0</v>
      </c>
      <c r="S1008" s="180">
        <v>0</v>
      </c>
      <c r="T1008" s="181">
        <f>S1008*H1008</f>
        <v>0</v>
      </c>
      <c r="AR1008" s="24" t="s">
        <v>572</v>
      </c>
      <c r="AT1008" s="24" t="s">
        <v>161</v>
      </c>
      <c r="AU1008" s="24" t="s">
        <v>89</v>
      </c>
      <c r="AY1008" s="24" t="s">
        <v>159</v>
      </c>
      <c r="BE1008" s="182">
        <f>IF(N1008="základní",J1008,0)</f>
        <v>0</v>
      </c>
      <c r="BF1008" s="182">
        <f>IF(N1008="snížená",J1008,0)</f>
        <v>0</v>
      </c>
      <c r="BG1008" s="182">
        <f>IF(N1008="zákl. přenesená",J1008,0)</f>
        <v>0</v>
      </c>
      <c r="BH1008" s="182">
        <f>IF(N1008="sníž. přenesená",J1008,0)</f>
        <v>0</v>
      </c>
      <c r="BI1008" s="182">
        <f>IF(N1008="nulová",J1008,0)</f>
        <v>0</v>
      </c>
      <c r="BJ1008" s="24" t="s">
        <v>89</v>
      </c>
      <c r="BK1008" s="182">
        <f>ROUND(I1008*H1008,2)</f>
        <v>0</v>
      </c>
      <c r="BL1008" s="24" t="s">
        <v>572</v>
      </c>
      <c r="BM1008" s="24" t="s">
        <v>1677</v>
      </c>
    </row>
    <row r="1009" spans="2:65" s="1" customFormat="1" ht="40.5">
      <c r="B1009" s="41"/>
      <c r="D1009" s="183" t="s">
        <v>168</v>
      </c>
      <c r="F1009" s="184" t="s">
        <v>1678</v>
      </c>
      <c r="I1009" s="185"/>
      <c r="L1009" s="41"/>
      <c r="M1009" s="186"/>
      <c r="N1009" s="42"/>
      <c r="O1009" s="42"/>
      <c r="P1009" s="42"/>
      <c r="Q1009" s="42"/>
      <c r="R1009" s="42"/>
      <c r="S1009" s="42"/>
      <c r="T1009" s="70"/>
      <c r="AT1009" s="24" t="s">
        <v>168</v>
      </c>
      <c r="AU1009" s="24" t="s">
        <v>89</v>
      </c>
    </row>
    <row r="1010" spans="2:65" s="11" customFormat="1">
      <c r="B1010" s="187"/>
      <c r="D1010" s="183" t="s">
        <v>170</v>
      </c>
      <c r="E1010" s="188" t="s">
        <v>5</v>
      </c>
      <c r="F1010" s="189" t="s">
        <v>1679</v>
      </c>
      <c r="H1010" s="190">
        <v>38</v>
      </c>
      <c r="I1010" s="191"/>
      <c r="L1010" s="187"/>
      <c r="M1010" s="192"/>
      <c r="N1010" s="193"/>
      <c r="O1010" s="193"/>
      <c r="P1010" s="193"/>
      <c r="Q1010" s="193"/>
      <c r="R1010" s="193"/>
      <c r="S1010" s="193"/>
      <c r="T1010" s="194"/>
      <c r="AT1010" s="188" t="s">
        <v>170</v>
      </c>
      <c r="AU1010" s="188" t="s">
        <v>89</v>
      </c>
      <c r="AV1010" s="11" t="s">
        <v>89</v>
      </c>
      <c r="AW1010" s="11" t="s">
        <v>35</v>
      </c>
      <c r="AX1010" s="11" t="s">
        <v>72</v>
      </c>
      <c r="AY1010" s="188" t="s">
        <v>159</v>
      </c>
    </row>
    <row r="1011" spans="2:65" s="11" customFormat="1">
      <c r="B1011" s="187"/>
      <c r="D1011" s="183" t="s">
        <v>170</v>
      </c>
      <c r="E1011" s="188" t="s">
        <v>5</v>
      </c>
      <c r="F1011" s="189" t="s">
        <v>1680</v>
      </c>
      <c r="H1011" s="190">
        <v>39.5</v>
      </c>
      <c r="I1011" s="191"/>
      <c r="L1011" s="187"/>
      <c r="M1011" s="192"/>
      <c r="N1011" s="193"/>
      <c r="O1011" s="193"/>
      <c r="P1011" s="193"/>
      <c r="Q1011" s="193"/>
      <c r="R1011" s="193"/>
      <c r="S1011" s="193"/>
      <c r="T1011" s="194"/>
      <c r="AT1011" s="188" t="s">
        <v>170</v>
      </c>
      <c r="AU1011" s="188" t="s">
        <v>89</v>
      </c>
      <c r="AV1011" s="11" t="s">
        <v>89</v>
      </c>
      <c r="AW1011" s="11" t="s">
        <v>35</v>
      </c>
      <c r="AX1011" s="11" t="s">
        <v>72</v>
      </c>
      <c r="AY1011" s="188" t="s">
        <v>159</v>
      </c>
    </row>
    <row r="1012" spans="2:65" s="11" customFormat="1">
      <c r="B1012" s="187"/>
      <c r="D1012" s="183" t="s">
        <v>170</v>
      </c>
      <c r="E1012" s="188" t="s">
        <v>5</v>
      </c>
      <c r="F1012" s="189" t="s">
        <v>1681</v>
      </c>
      <c r="H1012" s="190">
        <v>34.6</v>
      </c>
      <c r="I1012" s="191"/>
      <c r="L1012" s="187"/>
      <c r="M1012" s="192"/>
      <c r="N1012" s="193"/>
      <c r="O1012" s="193"/>
      <c r="P1012" s="193"/>
      <c r="Q1012" s="193"/>
      <c r="R1012" s="193"/>
      <c r="S1012" s="193"/>
      <c r="T1012" s="194"/>
      <c r="AT1012" s="188" t="s">
        <v>170</v>
      </c>
      <c r="AU1012" s="188" t="s">
        <v>89</v>
      </c>
      <c r="AV1012" s="11" t="s">
        <v>89</v>
      </c>
      <c r="AW1012" s="11" t="s">
        <v>35</v>
      </c>
      <c r="AX1012" s="11" t="s">
        <v>72</v>
      </c>
      <c r="AY1012" s="188" t="s">
        <v>159</v>
      </c>
    </row>
    <row r="1013" spans="2:65" s="12" customFormat="1">
      <c r="B1013" s="195"/>
      <c r="D1013" s="183" t="s">
        <v>170</v>
      </c>
      <c r="E1013" s="196" t="s">
        <v>5</v>
      </c>
      <c r="F1013" s="197" t="s">
        <v>173</v>
      </c>
      <c r="H1013" s="198">
        <v>112.1</v>
      </c>
      <c r="I1013" s="199"/>
      <c r="L1013" s="195"/>
      <c r="M1013" s="200"/>
      <c r="N1013" s="201"/>
      <c r="O1013" s="201"/>
      <c r="P1013" s="201"/>
      <c r="Q1013" s="201"/>
      <c r="R1013" s="201"/>
      <c r="S1013" s="201"/>
      <c r="T1013" s="202"/>
      <c r="AT1013" s="196" t="s">
        <v>170</v>
      </c>
      <c r="AU1013" s="196" t="s">
        <v>89</v>
      </c>
      <c r="AV1013" s="12" t="s">
        <v>166</v>
      </c>
      <c r="AW1013" s="12" t="s">
        <v>35</v>
      </c>
      <c r="AX1013" s="12" t="s">
        <v>80</v>
      </c>
      <c r="AY1013" s="196" t="s">
        <v>159</v>
      </c>
    </row>
    <row r="1014" spans="2:65" s="1" customFormat="1" ht="38.25" customHeight="1">
      <c r="B1014" s="170"/>
      <c r="C1014" s="171" t="s">
        <v>1682</v>
      </c>
      <c r="D1014" s="171" t="s">
        <v>161</v>
      </c>
      <c r="E1014" s="172" t="s">
        <v>1683</v>
      </c>
      <c r="F1014" s="173" t="s">
        <v>1684</v>
      </c>
      <c r="G1014" s="174" t="s">
        <v>425</v>
      </c>
      <c r="H1014" s="175">
        <v>112.1</v>
      </c>
      <c r="I1014" s="176"/>
      <c r="J1014" s="177">
        <f>ROUND(I1014*H1014,2)</f>
        <v>0</v>
      </c>
      <c r="K1014" s="173" t="s">
        <v>165</v>
      </c>
      <c r="L1014" s="41"/>
      <c r="M1014" s="178" t="s">
        <v>5</v>
      </c>
      <c r="N1014" s="179" t="s">
        <v>44</v>
      </c>
      <c r="O1014" s="42"/>
      <c r="P1014" s="180">
        <f>O1014*H1014</f>
        <v>0</v>
      </c>
      <c r="Q1014" s="180">
        <v>1.2E-4</v>
      </c>
      <c r="R1014" s="180">
        <f>Q1014*H1014</f>
        <v>1.3452E-2</v>
      </c>
      <c r="S1014" s="180">
        <v>0</v>
      </c>
      <c r="T1014" s="181">
        <f>S1014*H1014</f>
        <v>0</v>
      </c>
      <c r="AR1014" s="24" t="s">
        <v>572</v>
      </c>
      <c r="AT1014" s="24" t="s">
        <v>161</v>
      </c>
      <c r="AU1014" s="24" t="s">
        <v>89</v>
      </c>
      <c r="AY1014" s="24" t="s">
        <v>159</v>
      </c>
      <c r="BE1014" s="182">
        <f>IF(N1014="základní",J1014,0)</f>
        <v>0</v>
      </c>
      <c r="BF1014" s="182">
        <f>IF(N1014="snížená",J1014,0)</f>
        <v>0</v>
      </c>
      <c r="BG1014" s="182">
        <f>IF(N1014="zákl. přenesená",J1014,0)</f>
        <v>0</v>
      </c>
      <c r="BH1014" s="182">
        <f>IF(N1014="sníž. přenesená",J1014,0)</f>
        <v>0</v>
      </c>
      <c r="BI1014" s="182">
        <f>IF(N1014="nulová",J1014,0)</f>
        <v>0</v>
      </c>
      <c r="BJ1014" s="24" t="s">
        <v>89</v>
      </c>
      <c r="BK1014" s="182">
        <f>ROUND(I1014*H1014,2)</f>
        <v>0</v>
      </c>
      <c r="BL1014" s="24" t="s">
        <v>572</v>
      </c>
      <c r="BM1014" s="24" t="s">
        <v>1685</v>
      </c>
    </row>
    <row r="1015" spans="2:65" s="1" customFormat="1" ht="38.25" customHeight="1">
      <c r="B1015" s="170"/>
      <c r="C1015" s="171" t="s">
        <v>1686</v>
      </c>
      <c r="D1015" s="171" t="s">
        <v>161</v>
      </c>
      <c r="E1015" s="172" t="s">
        <v>1687</v>
      </c>
      <c r="F1015" s="173" t="s">
        <v>1688</v>
      </c>
      <c r="G1015" s="174" t="s">
        <v>425</v>
      </c>
      <c r="H1015" s="175">
        <v>112.1</v>
      </c>
      <c r="I1015" s="176"/>
      <c r="J1015" s="177">
        <f>ROUND(I1015*H1015,2)</f>
        <v>0</v>
      </c>
      <c r="K1015" s="173" t="s">
        <v>165</v>
      </c>
      <c r="L1015" s="41"/>
      <c r="M1015" s="178" t="s">
        <v>5</v>
      </c>
      <c r="N1015" s="179" t="s">
        <v>44</v>
      </c>
      <c r="O1015" s="42"/>
      <c r="P1015" s="180">
        <f>O1015*H1015</f>
        <v>0</v>
      </c>
      <c r="Q1015" s="180">
        <v>0</v>
      </c>
      <c r="R1015" s="180">
        <f>Q1015*H1015</f>
        <v>0</v>
      </c>
      <c r="S1015" s="180">
        <v>0</v>
      </c>
      <c r="T1015" s="181">
        <f>S1015*H1015</f>
        <v>0</v>
      </c>
      <c r="AR1015" s="24" t="s">
        <v>572</v>
      </c>
      <c r="AT1015" s="24" t="s">
        <v>161</v>
      </c>
      <c r="AU1015" s="24" t="s">
        <v>89</v>
      </c>
      <c r="AY1015" s="24" t="s">
        <v>159</v>
      </c>
      <c r="BE1015" s="182">
        <f>IF(N1015="základní",J1015,0)</f>
        <v>0</v>
      </c>
      <c r="BF1015" s="182">
        <f>IF(N1015="snížená",J1015,0)</f>
        <v>0</v>
      </c>
      <c r="BG1015" s="182">
        <f>IF(N1015="zákl. přenesená",J1015,0)</f>
        <v>0</v>
      </c>
      <c r="BH1015" s="182">
        <f>IF(N1015="sníž. přenesená",J1015,0)</f>
        <v>0</v>
      </c>
      <c r="BI1015" s="182">
        <f>IF(N1015="nulová",J1015,0)</f>
        <v>0</v>
      </c>
      <c r="BJ1015" s="24" t="s">
        <v>89</v>
      </c>
      <c r="BK1015" s="182">
        <f>ROUND(I1015*H1015,2)</f>
        <v>0</v>
      </c>
      <c r="BL1015" s="24" t="s">
        <v>572</v>
      </c>
      <c r="BM1015" s="24" t="s">
        <v>1689</v>
      </c>
    </row>
    <row r="1016" spans="2:65" s="10" customFormat="1" ht="37.35" customHeight="1">
      <c r="B1016" s="157"/>
      <c r="D1016" s="158" t="s">
        <v>71</v>
      </c>
      <c r="E1016" s="159" t="s">
        <v>1690</v>
      </c>
      <c r="F1016" s="159" t="s">
        <v>1691</v>
      </c>
      <c r="I1016" s="160"/>
      <c r="J1016" s="161">
        <f>BK1016</f>
        <v>0</v>
      </c>
      <c r="L1016" s="157"/>
      <c r="M1016" s="162"/>
      <c r="N1016" s="163"/>
      <c r="O1016" s="163"/>
      <c r="P1016" s="164">
        <f>P1017+P1020</f>
        <v>0</v>
      </c>
      <c r="Q1016" s="163"/>
      <c r="R1016" s="164">
        <f>R1017+R1020</f>
        <v>0</v>
      </c>
      <c r="S1016" s="163"/>
      <c r="T1016" s="165">
        <f>T1017+T1020</f>
        <v>0</v>
      </c>
      <c r="AR1016" s="158" t="s">
        <v>185</v>
      </c>
      <c r="AT1016" s="166" t="s">
        <v>71</v>
      </c>
      <c r="AU1016" s="166" t="s">
        <v>72</v>
      </c>
      <c r="AY1016" s="158" t="s">
        <v>159</v>
      </c>
      <c r="BK1016" s="167">
        <f>BK1017+BK1020</f>
        <v>0</v>
      </c>
    </row>
    <row r="1017" spans="2:65" s="10" customFormat="1" ht="19.899999999999999" customHeight="1">
      <c r="B1017" s="157"/>
      <c r="D1017" s="158" t="s">
        <v>71</v>
      </c>
      <c r="E1017" s="168" t="s">
        <v>1692</v>
      </c>
      <c r="F1017" s="168" t="s">
        <v>1693</v>
      </c>
      <c r="I1017" s="160"/>
      <c r="J1017" s="169">
        <f>BK1017</f>
        <v>0</v>
      </c>
      <c r="L1017" s="157"/>
      <c r="M1017" s="162"/>
      <c r="N1017" s="163"/>
      <c r="O1017" s="163"/>
      <c r="P1017" s="164">
        <f>SUM(P1018:P1019)</f>
        <v>0</v>
      </c>
      <c r="Q1017" s="163"/>
      <c r="R1017" s="164">
        <f>SUM(R1018:R1019)</f>
        <v>0</v>
      </c>
      <c r="S1017" s="163"/>
      <c r="T1017" s="165">
        <f>SUM(T1018:T1019)</f>
        <v>0</v>
      </c>
      <c r="AR1017" s="158" t="s">
        <v>185</v>
      </c>
      <c r="AT1017" s="166" t="s">
        <v>71</v>
      </c>
      <c r="AU1017" s="166" t="s">
        <v>80</v>
      </c>
      <c r="AY1017" s="158" t="s">
        <v>159</v>
      </c>
      <c r="BK1017" s="167">
        <f>SUM(BK1018:BK1019)</f>
        <v>0</v>
      </c>
    </row>
    <row r="1018" spans="2:65" s="1" customFormat="1" ht="16.5" customHeight="1">
      <c r="B1018" s="170"/>
      <c r="C1018" s="171" t="s">
        <v>1694</v>
      </c>
      <c r="D1018" s="171" t="s">
        <v>161</v>
      </c>
      <c r="E1018" s="172" t="s">
        <v>1695</v>
      </c>
      <c r="F1018" s="173" t="s">
        <v>1696</v>
      </c>
      <c r="G1018" s="174" t="s">
        <v>1661</v>
      </c>
      <c r="H1018" s="175">
        <v>1</v>
      </c>
      <c r="I1018" s="176"/>
      <c r="J1018" s="177">
        <f>ROUND(I1018*H1018,2)</f>
        <v>0</v>
      </c>
      <c r="K1018" s="173" t="s">
        <v>165</v>
      </c>
      <c r="L1018" s="41"/>
      <c r="M1018" s="178" t="s">
        <v>5</v>
      </c>
      <c r="N1018" s="179" t="s">
        <v>44</v>
      </c>
      <c r="O1018" s="42"/>
      <c r="P1018" s="180">
        <f>O1018*H1018</f>
        <v>0</v>
      </c>
      <c r="Q1018" s="180">
        <v>0</v>
      </c>
      <c r="R1018" s="180">
        <f>Q1018*H1018</f>
        <v>0</v>
      </c>
      <c r="S1018" s="180">
        <v>0</v>
      </c>
      <c r="T1018" s="181">
        <f>S1018*H1018</f>
        <v>0</v>
      </c>
      <c r="AR1018" s="24" t="s">
        <v>1697</v>
      </c>
      <c r="AT1018" s="24" t="s">
        <v>161</v>
      </c>
      <c r="AU1018" s="24" t="s">
        <v>89</v>
      </c>
      <c r="AY1018" s="24" t="s">
        <v>159</v>
      </c>
      <c r="BE1018" s="182">
        <f>IF(N1018="základní",J1018,0)</f>
        <v>0</v>
      </c>
      <c r="BF1018" s="182">
        <f>IF(N1018="snížená",J1018,0)</f>
        <v>0</v>
      </c>
      <c r="BG1018" s="182">
        <f>IF(N1018="zákl. přenesená",J1018,0)</f>
        <v>0</v>
      </c>
      <c r="BH1018" s="182">
        <f>IF(N1018="sníž. přenesená",J1018,0)</f>
        <v>0</v>
      </c>
      <c r="BI1018" s="182">
        <f>IF(N1018="nulová",J1018,0)</f>
        <v>0</v>
      </c>
      <c r="BJ1018" s="24" t="s">
        <v>89</v>
      </c>
      <c r="BK1018" s="182">
        <f>ROUND(I1018*H1018,2)</f>
        <v>0</v>
      </c>
      <c r="BL1018" s="24" t="s">
        <v>1697</v>
      </c>
      <c r="BM1018" s="24" t="s">
        <v>1698</v>
      </c>
    </row>
    <row r="1019" spans="2:65" s="1" customFormat="1" ht="16.5" customHeight="1">
      <c r="B1019" s="170"/>
      <c r="C1019" s="171" t="s">
        <v>1699</v>
      </c>
      <c r="D1019" s="171" t="s">
        <v>161</v>
      </c>
      <c r="E1019" s="172" t="s">
        <v>1700</v>
      </c>
      <c r="F1019" s="173" t="s">
        <v>1701</v>
      </c>
      <c r="G1019" s="174" t="s">
        <v>1661</v>
      </c>
      <c r="H1019" s="175">
        <v>1</v>
      </c>
      <c r="I1019" s="176"/>
      <c r="J1019" s="177">
        <f>ROUND(I1019*H1019,2)</f>
        <v>0</v>
      </c>
      <c r="K1019" s="173" t="s">
        <v>165</v>
      </c>
      <c r="L1019" s="41"/>
      <c r="M1019" s="178" t="s">
        <v>5</v>
      </c>
      <c r="N1019" s="179" t="s">
        <v>44</v>
      </c>
      <c r="O1019" s="42"/>
      <c r="P1019" s="180">
        <f>O1019*H1019</f>
        <v>0</v>
      </c>
      <c r="Q1019" s="180">
        <v>0</v>
      </c>
      <c r="R1019" s="180">
        <f>Q1019*H1019</f>
        <v>0</v>
      </c>
      <c r="S1019" s="180">
        <v>0</v>
      </c>
      <c r="T1019" s="181">
        <f>S1019*H1019</f>
        <v>0</v>
      </c>
      <c r="AR1019" s="24" t="s">
        <v>1697</v>
      </c>
      <c r="AT1019" s="24" t="s">
        <v>161</v>
      </c>
      <c r="AU1019" s="24" t="s">
        <v>89</v>
      </c>
      <c r="AY1019" s="24" t="s">
        <v>159</v>
      </c>
      <c r="BE1019" s="182">
        <f>IF(N1019="základní",J1019,0)</f>
        <v>0</v>
      </c>
      <c r="BF1019" s="182">
        <f>IF(N1019="snížená",J1019,0)</f>
        <v>0</v>
      </c>
      <c r="BG1019" s="182">
        <f>IF(N1019="zákl. přenesená",J1019,0)</f>
        <v>0</v>
      </c>
      <c r="BH1019" s="182">
        <f>IF(N1019="sníž. přenesená",J1019,0)</f>
        <v>0</v>
      </c>
      <c r="BI1019" s="182">
        <f>IF(N1019="nulová",J1019,0)</f>
        <v>0</v>
      </c>
      <c r="BJ1019" s="24" t="s">
        <v>89</v>
      </c>
      <c r="BK1019" s="182">
        <f>ROUND(I1019*H1019,2)</f>
        <v>0</v>
      </c>
      <c r="BL1019" s="24" t="s">
        <v>1697</v>
      </c>
      <c r="BM1019" s="24" t="s">
        <v>1702</v>
      </c>
    </row>
    <row r="1020" spans="2:65" s="10" customFormat="1" ht="29.85" customHeight="1">
      <c r="B1020" s="157"/>
      <c r="D1020" s="158" t="s">
        <v>71</v>
      </c>
      <c r="E1020" s="168" t="s">
        <v>1703</v>
      </c>
      <c r="F1020" s="168" t="s">
        <v>1704</v>
      </c>
      <c r="I1020" s="160"/>
      <c r="J1020" s="169">
        <f>BK1020</f>
        <v>0</v>
      </c>
      <c r="L1020" s="157"/>
      <c r="M1020" s="162"/>
      <c r="N1020" s="163"/>
      <c r="O1020" s="163"/>
      <c r="P1020" s="164">
        <f>P1021</f>
        <v>0</v>
      </c>
      <c r="Q1020" s="163"/>
      <c r="R1020" s="164">
        <f>R1021</f>
        <v>0</v>
      </c>
      <c r="S1020" s="163"/>
      <c r="T1020" s="165">
        <f>T1021</f>
        <v>0</v>
      </c>
      <c r="AR1020" s="158" t="s">
        <v>185</v>
      </c>
      <c r="AT1020" s="166" t="s">
        <v>71</v>
      </c>
      <c r="AU1020" s="166" t="s">
        <v>80</v>
      </c>
      <c r="AY1020" s="158" t="s">
        <v>159</v>
      </c>
      <c r="BK1020" s="167">
        <f>BK1021</f>
        <v>0</v>
      </c>
    </row>
    <row r="1021" spans="2:65" s="1" customFormat="1" ht="16.5" customHeight="1">
      <c r="B1021" s="170"/>
      <c r="C1021" s="171" t="s">
        <v>1705</v>
      </c>
      <c r="D1021" s="171" t="s">
        <v>161</v>
      </c>
      <c r="E1021" s="172" t="s">
        <v>1706</v>
      </c>
      <c r="F1021" s="173" t="s">
        <v>1707</v>
      </c>
      <c r="G1021" s="174" t="s">
        <v>1661</v>
      </c>
      <c r="H1021" s="175">
        <v>1</v>
      </c>
      <c r="I1021" s="176"/>
      <c r="J1021" s="177">
        <f>ROUND(I1021*H1021,2)</f>
        <v>0</v>
      </c>
      <c r="K1021" s="173" t="s">
        <v>165</v>
      </c>
      <c r="L1021" s="41"/>
      <c r="M1021" s="178" t="s">
        <v>5</v>
      </c>
      <c r="N1021" s="229" t="s">
        <v>44</v>
      </c>
      <c r="O1021" s="230"/>
      <c r="P1021" s="231">
        <f>O1021*H1021</f>
        <v>0</v>
      </c>
      <c r="Q1021" s="231">
        <v>0</v>
      </c>
      <c r="R1021" s="231">
        <f>Q1021*H1021</f>
        <v>0</v>
      </c>
      <c r="S1021" s="231">
        <v>0</v>
      </c>
      <c r="T1021" s="232">
        <f>S1021*H1021</f>
        <v>0</v>
      </c>
      <c r="AR1021" s="24" t="s">
        <v>1697</v>
      </c>
      <c r="AT1021" s="24" t="s">
        <v>161</v>
      </c>
      <c r="AU1021" s="24" t="s">
        <v>89</v>
      </c>
      <c r="AY1021" s="24" t="s">
        <v>159</v>
      </c>
      <c r="BE1021" s="182">
        <f>IF(N1021="základní",J1021,0)</f>
        <v>0</v>
      </c>
      <c r="BF1021" s="182">
        <f>IF(N1021="snížená",J1021,0)</f>
        <v>0</v>
      </c>
      <c r="BG1021" s="182">
        <f>IF(N1021="zákl. přenesená",J1021,0)</f>
        <v>0</v>
      </c>
      <c r="BH1021" s="182">
        <f>IF(N1021="sníž. přenesená",J1021,0)</f>
        <v>0</v>
      </c>
      <c r="BI1021" s="182">
        <f>IF(N1021="nulová",J1021,0)</f>
        <v>0</v>
      </c>
      <c r="BJ1021" s="24" t="s">
        <v>89</v>
      </c>
      <c r="BK1021" s="182">
        <f>ROUND(I1021*H1021,2)</f>
        <v>0</v>
      </c>
      <c r="BL1021" s="24" t="s">
        <v>1697</v>
      </c>
      <c r="BM1021" s="24" t="s">
        <v>1708</v>
      </c>
    </row>
    <row r="1022" spans="2:65" s="1" customFormat="1" ht="6.95" customHeight="1">
      <c r="B1022" s="56"/>
      <c r="C1022" s="57"/>
      <c r="D1022" s="57"/>
      <c r="E1022" s="57"/>
      <c r="F1022" s="57"/>
      <c r="G1022" s="57"/>
      <c r="H1022" s="57"/>
      <c r="I1022" s="124"/>
      <c r="J1022" s="57"/>
      <c r="K1022" s="57"/>
      <c r="L1022" s="41"/>
    </row>
  </sheetData>
  <autoFilter ref="C112:K1021"/>
  <mergeCells count="10">
    <mergeCell ref="J51:J52"/>
    <mergeCell ref="E103:H103"/>
    <mergeCell ref="E105:H10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election activeCell="D38" sqref="D38"/>
    </sheetView>
  </sheetViews>
  <sheetFormatPr defaultRowHeight="13.5"/>
  <cols>
    <col min="1" max="1" width="8.33203125" style="233" customWidth="1"/>
    <col min="2" max="2" width="1.6640625" style="233" customWidth="1"/>
    <col min="3" max="4" width="5" style="233" customWidth="1"/>
    <col min="5" max="5" width="11.6640625" style="233" customWidth="1"/>
    <col min="6" max="6" width="9.1640625" style="233" customWidth="1"/>
    <col min="7" max="7" width="5" style="233" customWidth="1"/>
    <col min="8" max="8" width="77.83203125" style="233" customWidth="1"/>
    <col min="9" max="10" width="20" style="233" customWidth="1"/>
    <col min="11" max="11" width="1.6640625" style="233" customWidth="1"/>
  </cols>
  <sheetData>
    <row r="1" spans="2:11" ht="37.5" customHeight="1"/>
    <row r="2" spans="2:11" ht="7.5" customHeight="1">
      <c r="B2" s="234"/>
      <c r="C2" s="235"/>
      <c r="D2" s="235"/>
      <c r="E2" s="235"/>
      <c r="F2" s="235"/>
      <c r="G2" s="235"/>
      <c r="H2" s="235"/>
      <c r="I2" s="235"/>
      <c r="J2" s="235"/>
      <c r="K2" s="236"/>
    </row>
    <row r="3" spans="2:11" s="15" customFormat="1" ht="45" customHeight="1">
      <c r="B3" s="237"/>
      <c r="C3" s="357" t="s">
        <v>1709</v>
      </c>
      <c r="D3" s="357"/>
      <c r="E3" s="357"/>
      <c r="F3" s="357"/>
      <c r="G3" s="357"/>
      <c r="H3" s="357"/>
      <c r="I3" s="357"/>
      <c r="J3" s="357"/>
      <c r="K3" s="238"/>
    </row>
    <row r="4" spans="2:11" ht="25.5" customHeight="1">
      <c r="B4" s="239"/>
      <c r="C4" s="364" t="s">
        <v>1710</v>
      </c>
      <c r="D4" s="364"/>
      <c r="E4" s="364"/>
      <c r="F4" s="364"/>
      <c r="G4" s="364"/>
      <c r="H4" s="364"/>
      <c r="I4" s="364"/>
      <c r="J4" s="364"/>
      <c r="K4" s="240"/>
    </row>
    <row r="5" spans="2:11" ht="5.25" customHeight="1">
      <c r="B5" s="239"/>
      <c r="C5" s="241"/>
      <c r="D5" s="241"/>
      <c r="E5" s="241"/>
      <c r="F5" s="241"/>
      <c r="G5" s="241"/>
      <c r="H5" s="241"/>
      <c r="I5" s="241"/>
      <c r="J5" s="241"/>
      <c r="K5" s="240"/>
    </row>
    <row r="6" spans="2:11" ht="15" customHeight="1">
      <c r="B6" s="239"/>
      <c r="C6" s="360" t="s">
        <v>1711</v>
      </c>
      <c r="D6" s="360"/>
      <c r="E6" s="360"/>
      <c r="F6" s="360"/>
      <c r="G6" s="360"/>
      <c r="H6" s="360"/>
      <c r="I6" s="360"/>
      <c r="J6" s="360"/>
      <c r="K6" s="240"/>
    </row>
    <row r="7" spans="2:11" ht="15" customHeight="1">
      <c r="B7" s="243"/>
      <c r="C7" s="360" t="s">
        <v>1712</v>
      </c>
      <c r="D7" s="360"/>
      <c r="E7" s="360"/>
      <c r="F7" s="360"/>
      <c r="G7" s="360"/>
      <c r="H7" s="360"/>
      <c r="I7" s="360"/>
      <c r="J7" s="360"/>
      <c r="K7" s="240"/>
    </row>
    <row r="8" spans="2:11" ht="12.75" customHeight="1">
      <c r="B8" s="243"/>
      <c r="C8" s="242"/>
      <c r="D8" s="242"/>
      <c r="E8" s="242"/>
      <c r="F8" s="242"/>
      <c r="G8" s="242"/>
      <c r="H8" s="242"/>
      <c r="I8" s="242"/>
      <c r="J8" s="242"/>
      <c r="K8" s="240"/>
    </row>
    <row r="9" spans="2:11" ht="15" customHeight="1">
      <c r="B9" s="243"/>
      <c r="C9" s="360" t="s">
        <v>1713</v>
      </c>
      <c r="D9" s="360"/>
      <c r="E9" s="360"/>
      <c r="F9" s="360"/>
      <c r="G9" s="360"/>
      <c r="H9" s="360"/>
      <c r="I9" s="360"/>
      <c r="J9" s="360"/>
      <c r="K9" s="240"/>
    </row>
    <row r="10" spans="2:11" ht="15" customHeight="1">
      <c r="B10" s="243"/>
      <c r="C10" s="242"/>
      <c r="D10" s="360" t="s">
        <v>1714</v>
      </c>
      <c r="E10" s="360"/>
      <c r="F10" s="360"/>
      <c r="G10" s="360"/>
      <c r="H10" s="360"/>
      <c r="I10" s="360"/>
      <c r="J10" s="360"/>
      <c r="K10" s="240"/>
    </row>
    <row r="11" spans="2:11" ht="15" customHeight="1">
      <c r="B11" s="243"/>
      <c r="C11" s="244"/>
      <c r="D11" s="360" t="s">
        <v>1715</v>
      </c>
      <c r="E11" s="360"/>
      <c r="F11" s="360"/>
      <c r="G11" s="360"/>
      <c r="H11" s="360"/>
      <c r="I11" s="360"/>
      <c r="J11" s="360"/>
      <c r="K11" s="240"/>
    </row>
    <row r="12" spans="2:11" ht="12.75" customHeight="1">
      <c r="B12" s="243"/>
      <c r="C12" s="244"/>
      <c r="D12" s="244"/>
      <c r="E12" s="244"/>
      <c r="F12" s="244"/>
      <c r="G12" s="244"/>
      <c r="H12" s="244"/>
      <c r="I12" s="244"/>
      <c r="J12" s="244"/>
      <c r="K12" s="240"/>
    </row>
    <row r="13" spans="2:11" ht="15" customHeight="1">
      <c r="B13" s="243"/>
      <c r="C13" s="244"/>
      <c r="D13" s="360" t="s">
        <v>1716</v>
      </c>
      <c r="E13" s="360"/>
      <c r="F13" s="360"/>
      <c r="G13" s="360"/>
      <c r="H13" s="360"/>
      <c r="I13" s="360"/>
      <c r="J13" s="360"/>
      <c r="K13" s="240"/>
    </row>
    <row r="14" spans="2:11" ht="15" customHeight="1">
      <c r="B14" s="243"/>
      <c r="C14" s="244"/>
      <c r="D14" s="360" t="s">
        <v>1717</v>
      </c>
      <c r="E14" s="360"/>
      <c r="F14" s="360"/>
      <c r="G14" s="360"/>
      <c r="H14" s="360"/>
      <c r="I14" s="360"/>
      <c r="J14" s="360"/>
      <c r="K14" s="240"/>
    </row>
    <row r="15" spans="2:11" ht="15" customHeight="1">
      <c r="B15" s="243"/>
      <c r="C15" s="244"/>
      <c r="D15" s="360" t="s">
        <v>1718</v>
      </c>
      <c r="E15" s="360"/>
      <c r="F15" s="360"/>
      <c r="G15" s="360"/>
      <c r="H15" s="360"/>
      <c r="I15" s="360"/>
      <c r="J15" s="360"/>
      <c r="K15" s="240"/>
    </row>
    <row r="16" spans="2:11" ht="15" customHeight="1">
      <c r="B16" s="243"/>
      <c r="C16" s="244"/>
      <c r="D16" s="244"/>
      <c r="E16" s="245" t="s">
        <v>79</v>
      </c>
      <c r="F16" s="360" t="s">
        <v>1719</v>
      </c>
      <c r="G16" s="360"/>
      <c r="H16" s="360"/>
      <c r="I16" s="360"/>
      <c r="J16" s="360"/>
      <c r="K16" s="240"/>
    </row>
    <row r="17" spans="2:11" ht="15" customHeight="1">
      <c r="B17" s="243"/>
      <c r="C17" s="244"/>
      <c r="D17" s="244"/>
      <c r="E17" s="245" t="s">
        <v>1720</v>
      </c>
      <c r="F17" s="360" t="s">
        <v>1721</v>
      </c>
      <c r="G17" s="360"/>
      <c r="H17" s="360"/>
      <c r="I17" s="360"/>
      <c r="J17" s="360"/>
      <c r="K17" s="240"/>
    </row>
    <row r="18" spans="2:11" ht="15" customHeight="1">
      <c r="B18" s="243"/>
      <c r="C18" s="244"/>
      <c r="D18" s="244"/>
      <c r="E18" s="245" t="s">
        <v>1722</v>
      </c>
      <c r="F18" s="360" t="s">
        <v>1723</v>
      </c>
      <c r="G18" s="360"/>
      <c r="H18" s="360"/>
      <c r="I18" s="360"/>
      <c r="J18" s="360"/>
      <c r="K18" s="240"/>
    </row>
    <row r="19" spans="2:11" ht="15" customHeight="1">
      <c r="B19" s="243"/>
      <c r="C19" s="244"/>
      <c r="D19" s="244"/>
      <c r="E19" s="245" t="s">
        <v>1724</v>
      </c>
      <c r="F19" s="360" t="s">
        <v>1725</v>
      </c>
      <c r="G19" s="360"/>
      <c r="H19" s="360"/>
      <c r="I19" s="360"/>
      <c r="J19" s="360"/>
      <c r="K19" s="240"/>
    </row>
    <row r="20" spans="2:11" ht="15" customHeight="1">
      <c r="B20" s="243"/>
      <c r="C20" s="244"/>
      <c r="D20" s="244"/>
      <c r="E20" s="245" t="s">
        <v>1726</v>
      </c>
      <c r="F20" s="360" t="s">
        <v>1727</v>
      </c>
      <c r="G20" s="360"/>
      <c r="H20" s="360"/>
      <c r="I20" s="360"/>
      <c r="J20" s="360"/>
      <c r="K20" s="240"/>
    </row>
    <row r="21" spans="2:11" ht="15" customHeight="1">
      <c r="B21" s="243"/>
      <c r="C21" s="244"/>
      <c r="D21" s="244"/>
      <c r="E21" s="245" t="s">
        <v>1728</v>
      </c>
      <c r="F21" s="360" t="s">
        <v>1729</v>
      </c>
      <c r="G21" s="360"/>
      <c r="H21" s="360"/>
      <c r="I21" s="360"/>
      <c r="J21" s="360"/>
      <c r="K21" s="240"/>
    </row>
    <row r="22" spans="2:11" ht="12.75" customHeight="1">
      <c r="B22" s="243"/>
      <c r="C22" s="244"/>
      <c r="D22" s="244"/>
      <c r="E22" s="244"/>
      <c r="F22" s="244"/>
      <c r="G22" s="244"/>
      <c r="H22" s="244"/>
      <c r="I22" s="244"/>
      <c r="J22" s="244"/>
      <c r="K22" s="240"/>
    </row>
    <row r="23" spans="2:11" ht="15" customHeight="1">
      <c r="B23" s="243"/>
      <c r="C23" s="360" t="s">
        <v>1730</v>
      </c>
      <c r="D23" s="360"/>
      <c r="E23" s="360"/>
      <c r="F23" s="360"/>
      <c r="G23" s="360"/>
      <c r="H23" s="360"/>
      <c r="I23" s="360"/>
      <c r="J23" s="360"/>
      <c r="K23" s="240"/>
    </row>
    <row r="24" spans="2:11" ht="15" customHeight="1">
      <c r="B24" s="243"/>
      <c r="C24" s="360" t="s">
        <v>1731</v>
      </c>
      <c r="D24" s="360"/>
      <c r="E24" s="360"/>
      <c r="F24" s="360"/>
      <c r="G24" s="360"/>
      <c r="H24" s="360"/>
      <c r="I24" s="360"/>
      <c r="J24" s="360"/>
      <c r="K24" s="240"/>
    </row>
    <row r="25" spans="2:11" ht="15" customHeight="1">
      <c r="B25" s="243"/>
      <c r="C25" s="242"/>
      <c r="D25" s="360" t="s">
        <v>1732</v>
      </c>
      <c r="E25" s="360"/>
      <c r="F25" s="360"/>
      <c r="G25" s="360"/>
      <c r="H25" s="360"/>
      <c r="I25" s="360"/>
      <c r="J25" s="360"/>
      <c r="K25" s="240"/>
    </row>
    <row r="26" spans="2:11" ht="15" customHeight="1">
      <c r="B26" s="243"/>
      <c r="C26" s="244"/>
      <c r="D26" s="360" t="s">
        <v>1733</v>
      </c>
      <c r="E26" s="360"/>
      <c r="F26" s="360"/>
      <c r="G26" s="360"/>
      <c r="H26" s="360"/>
      <c r="I26" s="360"/>
      <c r="J26" s="360"/>
      <c r="K26" s="240"/>
    </row>
    <row r="27" spans="2:11" ht="12.75" customHeight="1">
      <c r="B27" s="243"/>
      <c r="C27" s="244"/>
      <c r="D27" s="244"/>
      <c r="E27" s="244"/>
      <c r="F27" s="244"/>
      <c r="G27" s="244"/>
      <c r="H27" s="244"/>
      <c r="I27" s="244"/>
      <c r="J27" s="244"/>
      <c r="K27" s="240"/>
    </row>
    <row r="28" spans="2:11" ht="15" customHeight="1">
      <c r="B28" s="243"/>
      <c r="C28" s="244"/>
      <c r="D28" s="360" t="s">
        <v>1734</v>
      </c>
      <c r="E28" s="360"/>
      <c r="F28" s="360"/>
      <c r="G28" s="360"/>
      <c r="H28" s="360"/>
      <c r="I28" s="360"/>
      <c r="J28" s="360"/>
      <c r="K28" s="240"/>
    </row>
    <row r="29" spans="2:11" ht="15" customHeight="1">
      <c r="B29" s="243"/>
      <c r="C29" s="244"/>
      <c r="D29" s="360" t="s">
        <v>1735</v>
      </c>
      <c r="E29" s="360"/>
      <c r="F29" s="360"/>
      <c r="G29" s="360"/>
      <c r="H29" s="360"/>
      <c r="I29" s="360"/>
      <c r="J29" s="360"/>
      <c r="K29" s="240"/>
    </row>
    <row r="30" spans="2:11" ht="12.75" customHeight="1">
      <c r="B30" s="243"/>
      <c r="C30" s="244"/>
      <c r="D30" s="244"/>
      <c r="E30" s="244"/>
      <c r="F30" s="244"/>
      <c r="G30" s="244"/>
      <c r="H30" s="244"/>
      <c r="I30" s="244"/>
      <c r="J30" s="244"/>
      <c r="K30" s="240"/>
    </row>
    <row r="31" spans="2:11" ht="15" customHeight="1">
      <c r="B31" s="243"/>
      <c r="C31" s="244"/>
      <c r="D31" s="360" t="s">
        <v>1736</v>
      </c>
      <c r="E31" s="360"/>
      <c r="F31" s="360"/>
      <c r="G31" s="360"/>
      <c r="H31" s="360"/>
      <c r="I31" s="360"/>
      <c r="J31" s="360"/>
      <c r="K31" s="240"/>
    </row>
    <row r="32" spans="2:11" ht="15" customHeight="1">
      <c r="B32" s="243"/>
      <c r="C32" s="244"/>
      <c r="D32" s="360" t="s">
        <v>1737</v>
      </c>
      <c r="E32" s="360"/>
      <c r="F32" s="360"/>
      <c r="G32" s="360"/>
      <c r="H32" s="360"/>
      <c r="I32" s="360"/>
      <c r="J32" s="360"/>
      <c r="K32" s="240"/>
    </row>
    <row r="33" spans="2:11" ht="15" customHeight="1">
      <c r="B33" s="243"/>
      <c r="C33" s="244"/>
      <c r="D33" s="360" t="s">
        <v>1738</v>
      </c>
      <c r="E33" s="360"/>
      <c r="F33" s="360"/>
      <c r="G33" s="360"/>
      <c r="H33" s="360"/>
      <c r="I33" s="360"/>
      <c r="J33" s="360"/>
      <c r="K33" s="240"/>
    </row>
    <row r="34" spans="2:11" ht="15" customHeight="1">
      <c r="B34" s="243"/>
      <c r="C34" s="244"/>
      <c r="D34" s="242"/>
      <c r="E34" s="246" t="s">
        <v>144</v>
      </c>
      <c r="F34" s="242"/>
      <c r="G34" s="360" t="s">
        <v>1739</v>
      </c>
      <c r="H34" s="360"/>
      <c r="I34" s="360"/>
      <c r="J34" s="360"/>
      <c r="K34" s="240"/>
    </row>
    <row r="35" spans="2:11" ht="30.75" customHeight="1">
      <c r="B35" s="243"/>
      <c r="C35" s="244"/>
      <c r="D35" s="242"/>
      <c r="E35" s="246" t="s">
        <v>1740</v>
      </c>
      <c r="F35" s="242"/>
      <c r="G35" s="360" t="s">
        <v>1741</v>
      </c>
      <c r="H35" s="360"/>
      <c r="I35" s="360"/>
      <c r="J35" s="360"/>
      <c r="K35" s="240"/>
    </row>
    <row r="36" spans="2:11" ht="15" customHeight="1">
      <c r="B36" s="243"/>
      <c r="C36" s="244"/>
      <c r="D36" s="242"/>
      <c r="E36" s="246" t="s">
        <v>53</v>
      </c>
      <c r="F36" s="242"/>
      <c r="G36" s="360" t="s">
        <v>1742</v>
      </c>
      <c r="H36" s="360"/>
      <c r="I36" s="360"/>
      <c r="J36" s="360"/>
      <c r="K36" s="240"/>
    </row>
    <row r="37" spans="2:11" ht="15" customHeight="1">
      <c r="B37" s="243"/>
      <c r="C37" s="244"/>
      <c r="D37" s="242"/>
      <c r="E37" s="246" t="s">
        <v>145</v>
      </c>
      <c r="F37" s="242"/>
      <c r="G37" s="360" t="s">
        <v>1743</v>
      </c>
      <c r="H37" s="360"/>
      <c r="I37" s="360"/>
      <c r="J37" s="360"/>
      <c r="K37" s="240"/>
    </row>
    <row r="38" spans="2:11" ht="15" customHeight="1">
      <c r="B38" s="243"/>
      <c r="C38" s="244"/>
      <c r="D38" s="242"/>
      <c r="E38" s="246" t="s">
        <v>146</v>
      </c>
      <c r="F38" s="242"/>
      <c r="G38" s="360" t="s">
        <v>1744</v>
      </c>
      <c r="H38" s="360"/>
      <c r="I38" s="360"/>
      <c r="J38" s="360"/>
      <c r="K38" s="240"/>
    </row>
    <row r="39" spans="2:11" ht="15" customHeight="1">
      <c r="B39" s="243"/>
      <c r="C39" s="244"/>
      <c r="D39" s="242"/>
      <c r="E39" s="246" t="s">
        <v>147</v>
      </c>
      <c r="F39" s="242"/>
      <c r="G39" s="360" t="s">
        <v>1745</v>
      </c>
      <c r="H39" s="360"/>
      <c r="I39" s="360"/>
      <c r="J39" s="360"/>
      <c r="K39" s="240"/>
    </row>
    <row r="40" spans="2:11" ht="15" customHeight="1">
      <c r="B40" s="243"/>
      <c r="C40" s="244"/>
      <c r="D40" s="242"/>
      <c r="E40" s="246" t="s">
        <v>1746</v>
      </c>
      <c r="F40" s="242"/>
      <c r="G40" s="360" t="s">
        <v>1747</v>
      </c>
      <c r="H40" s="360"/>
      <c r="I40" s="360"/>
      <c r="J40" s="360"/>
      <c r="K40" s="240"/>
    </row>
    <row r="41" spans="2:11" ht="15" customHeight="1">
      <c r="B41" s="243"/>
      <c r="C41" s="244"/>
      <c r="D41" s="242"/>
      <c r="E41" s="246"/>
      <c r="F41" s="242"/>
      <c r="G41" s="360" t="s">
        <v>1748</v>
      </c>
      <c r="H41" s="360"/>
      <c r="I41" s="360"/>
      <c r="J41" s="360"/>
      <c r="K41" s="240"/>
    </row>
    <row r="42" spans="2:11" ht="15" customHeight="1">
      <c r="B42" s="243"/>
      <c r="C42" s="244"/>
      <c r="D42" s="242"/>
      <c r="E42" s="246" t="s">
        <v>1749</v>
      </c>
      <c r="F42" s="242"/>
      <c r="G42" s="360" t="s">
        <v>1750</v>
      </c>
      <c r="H42" s="360"/>
      <c r="I42" s="360"/>
      <c r="J42" s="360"/>
      <c r="K42" s="240"/>
    </row>
    <row r="43" spans="2:11" ht="15" customHeight="1">
      <c r="B43" s="243"/>
      <c r="C43" s="244"/>
      <c r="D43" s="242"/>
      <c r="E43" s="246" t="s">
        <v>149</v>
      </c>
      <c r="F43" s="242"/>
      <c r="G43" s="360" t="s">
        <v>1751</v>
      </c>
      <c r="H43" s="360"/>
      <c r="I43" s="360"/>
      <c r="J43" s="360"/>
      <c r="K43" s="240"/>
    </row>
    <row r="44" spans="2:11" ht="12.75" customHeight="1">
      <c r="B44" s="243"/>
      <c r="C44" s="244"/>
      <c r="D44" s="242"/>
      <c r="E44" s="242"/>
      <c r="F44" s="242"/>
      <c r="G44" s="242"/>
      <c r="H44" s="242"/>
      <c r="I44" s="242"/>
      <c r="J44" s="242"/>
      <c r="K44" s="240"/>
    </row>
    <row r="45" spans="2:11" ht="15" customHeight="1">
      <c r="B45" s="243"/>
      <c r="C45" s="244"/>
      <c r="D45" s="360" t="s">
        <v>1752</v>
      </c>
      <c r="E45" s="360"/>
      <c r="F45" s="360"/>
      <c r="G45" s="360"/>
      <c r="H45" s="360"/>
      <c r="I45" s="360"/>
      <c r="J45" s="360"/>
      <c r="K45" s="240"/>
    </row>
    <row r="46" spans="2:11" ht="15" customHeight="1">
      <c r="B46" s="243"/>
      <c r="C46" s="244"/>
      <c r="D46" s="244"/>
      <c r="E46" s="360" t="s">
        <v>1753</v>
      </c>
      <c r="F46" s="360"/>
      <c r="G46" s="360"/>
      <c r="H46" s="360"/>
      <c r="I46" s="360"/>
      <c r="J46" s="360"/>
      <c r="K46" s="240"/>
    </row>
    <row r="47" spans="2:11" ht="15" customHeight="1">
      <c r="B47" s="243"/>
      <c r="C47" s="244"/>
      <c r="D47" s="244"/>
      <c r="E47" s="360" t="s">
        <v>1754</v>
      </c>
      <c r="F47" s="360"/>
      <c r="G47" s="360"/>
      <c r="H47" s="360"/>
      <c r="I47" s="360"/>
      <c r="J47" s="360"/>
      <c r="K47" s="240"/>
    </row>
    <row r="48" spans="2:11" ht="15" customHeight="1">
      <c r="B48" s="243"/>
      <c r="C48" s="244"/>
      <c r="D48" s="244"/>
      <c r="E48" s="360" t="s">
        <v>1755</v>
      </c>
      <c r="F48" s="360"/>
      <c r="G48" s="360"/>
      <c r="H48" s="360"/>
      <c r="I48" s="360"/>
      <c r="J48" s="360"/>
      <c r="K48" s="240"/>
    </row>
    <row r="49" spans="2:11" ht="15" customHeight="1">
      <c r="B49" s="243"/>
      <c r="C49" s="244"/>
      <c r="D49" s="360" t="s">
        <v>1756</v>
      </c>
      <c r="E49" s="360"/>
      <c r="F49" s="360"/>
      <c r="G49" s="360"/>
      <c r="H49" s="360"/>
      <c r="I49" s="360"/>
      <c r="J49" s="360"/>
      <c r="K49" s="240"/>
    </row>
    <row r="50" spans="2:11" ht="25.5" customHeight="1">
      <c r="B50" s="239"/>
      <c r="C50" s="364" t="s">
        <v>1757</v>
      </c>
      <c r="D50" s="364"/>
      <c r="E50" s="364"/>
      <c r="F50" s="364"/>
      <c r="G50" s="364"/>
      <c r="H50" s="364"/>
      <c r="I50" s="364"/>
      <c r="J50" s="364"/>
      <c r="K50" s="240"/>
    </row>
    <row r="51" spans="2:11" ht="5.25" customHeight="1">
      <c r="B51" s="239"/>
      <c r="C51" s="241"/>
      <c r="D51" s="241"/>
      <c r="E51" s="241"/>
      <c r="F51" s="241"/>
      <c r="G51" s="241"/>
      <c r="H51" s="241"/>
      <c r="I51" s="241"/>
      <c r="J51" s="241"/>
      <c r="K51" s="240"/>
    </row>
    <row r="52" spans="2:11" ht="15" customHeight="1">
      <c r="B52" s="239"/>
      <c r="C52" s="360" t="s">
        <v>1758</v>
      </c>
      <c r="D52" s="360"/>
      <c r="E52" s="360"/>
      <c r="F52" s="360"/>
      <c r="G52" s="360"/>
      <c r="H52" s="360"/>
      <c r="I52" s="360"/>
      <c r="J52" s="360"/>
      <c r="K52" s="240"/>
    </row>
    <row r="53" spans="2:11" ht="15" customHeight="1">
      <c r="B53" s="239"/>
      <c r="C53" s="360" t="s">
        <v>1759</v>
      </c>
      <c r="D53" s="360"/>
      <c r="E53" s="360"/>
      <c r="F53" s="360"/>
      <c r="G53" s="360"/>
      <c r="H53" s="360"/>
      <c r="I53" s="360"/>
      <c r="J53" s="360"/>
      <c r="K53" s="240"/>
    </row>
    <row r="54" spans="2:11" ht="12.75" customHeight="1">
      <c r="B54" s="239"/>
      <c r="C54" s="242"/>
      <c r="D54" s="242"/>
      <c r="E54" s="242"/>
      <c r="F54" s="242"/>
      <c r="G54" s="242"/>
      <c r="H54" s="242"/>
      <c r="I54" s="242"/>
      <c r="J54" s="242"/>
      <c r="K54" s="240"/>
    </row>
    <row r="55" spans="2:11" ht="15" customHeight="1">
      <c r="B55" s="239"/>
      <c r="C55" s="360" t="s">
        <v>1760</v>
      </c>
      <c r="D55" s="360"/>
      <c r="E55" s="360"/>
      <c r="F55" s="360"/>
      <c r="G55" s="360"/>
      <c r="H55" s="360"/>
      <c r="I55" s="360"/>
      <c r="J55" s="360"/>
      <c r="K55" s="240"/>
    </row>
    <row r="56" spans="2:11" ht="15" customHeight="1">
      <c r="B56" s="239"/>
      <c r="C56" s="244"/>
      <c r="D56" s="360" t="s">
        <v>1761</v>
      </c>
      <c r="E56" s="360"/>
      <c r="F56" s="360"/>
      <c r="G56" s="360"/>
      <c r="H56" s="360"/>
      <c r="I56" s="360"/>
      <c r="J56" s="360"/>
      <c r="K56" s="240"/>
    </row>
    <row r="57" spans="2:11" ht="15" customHeight="1">
      <c r="B57" s="239"/>
      <c r="C57" s="244"/>
      <c r="D57" s="360" t="s">
        <v>1762</v>
      </c>
      <c r="E57" s="360"/>
      <c r="F57" s="360"/>
      <c r="G57" s="360"/>
      <c r="H57" s="360"/>
      <c r="I57" s="360"/>
      <c r="J57" s="360"/>
      <c r="K57" s="240"/>
    </row>
    <row r="58" spans="2:11" ht="15" customHeight="1">
      <c r="B58" s="239"/>
      <c r="C58" s="244"/>
      <c r="D58" s="360" t="s">
        <v>1763</v>
      </c>
      <c r="E58" s="360"/>
      <c r="F58" s="360"/>
      <c r="G58" s="360"/>
      <c r="H58" s="360"/>
      <c r="I58" s="360"/>
      <c r="J58" s="360"/>
      <c r="K58" s="240"/>
    </row>
    <row r="59" spans="2:11" ht="15" customHeight="1">
      <c r="B59" s="239"/>
      <c r="C59" s="244"/>
      <c r="D59" s="360" t="s">
        <v>1764</v>
      </c>
      <c r="E59" s="360"/>
      <c r="F59" s="360"/>
      <c r="G59" s="360"/>
      <c r="H59" s="360"/>
      <c r="I59" s="360"/>
      <c r="J59" s="360"/>
      <c r="K59" s="240"/>
    </row>
    <row r="60" spans="2:11" ht="15" customHeight="1">
      <c r="B60" s="239"/>
      <c r="C60" s="244"/>
      <c r="D60" s="361" t="s">
        <v>1765</v>
      </c>
      <c r="E60" s="361"/>
      <c r="F60" s="361"/>
      <c r="G60" s="361"/>
      <c r="H60" s="361"/>
      <c r="I60" s="361"/>
      <c r="J60" s="361"/>
      <c r="K60" s="240"/>
    </row>
    <row r="61" spans="2:11" ht="15" customHeight="1">
      <c r="B61" s="239"/>
      <c r="C61" s="244"/>
      <c r="D61" s="360" t="s">
        <v>1766</v>
      </c>
      <c r="E61" s="360"/>
      <c r="F61" s="360"/>
      <c r="G61" s="360"/>
      <c r="H61" s="360"/>
      <c r="I61" s="360"/>
      <c r="J61" s="360"/>
      <c r="K61" s="240"/>
    </row>
    <row r="62" spans="2:11" ht="12.75" customHeight="1">
      <c r="B62" s="239"/>
      <c r="C62" s="244"/>
      <c r="D62" s="244"/>
      <c r="E62" s="247"/>
      <c r="F62" s="244"/>
      <c r="G62" s="244"/>
      <c r="H62" s="244"/>
      <c r="I62" s="244"/>
      <c r="J62" s="244"/>
      <c r="K62" s="240"/>
    </row>
    <row r="63" spans="2:11" ht="15" customHeight="1">
      <c r="B63" s="239"/>
      <c r="C63" s="244"/>
      <c r="D63" s="360" t="s">
        <v>1767</v>
      </c>
      <c r="E63" s="360"/>
      <c r="F63" s="360"/>
      <c r="G63" s="360"/>
      <c r="H63" s="360"/>
      <c r="I63" s="360"/>
      <c r="J63" s="360"/>
      <c r="K63" s="240"/>
    </row>
    <row r="64" spans="2:11" ht="15" customHeight="1">
      <c r="B64" s="239"/>
      <c r="C64" s="244"/>
      <c r="D64" s="361" t="s">
        <v>1768</v>
      </c>
      <c r="E64" s="361"/>
      <c r="F64" s="361"/>
      <c r="G64" s="361"/>
      <c r="H64" s="361"/>
      <c r="I64" s="361"/>
      <c r="J64" s="361"/>
      <c r="K64" s="240"/>
    </row>
    <row r="65" spans="2:11" ht="15" customHeight="1">
      <c r="B65" s="239"/>
      <c r="C65" s="244"/>
      <c r="D65" s="360" t="s">
        <v>1769</v>
      </c>
      <c r="E65" s="360"/>
      <c r="F65" s="360"/>
      <c r="G65" s="360"/>
      <c r="H65" s="360"/>
      <c r="I65" s="360"/>
      <c r="J65" s="360"/>
      <c r="K65" s="240"/>
    </row>
    <row r="66" spans="2:11" ht="15" customHeight="1">
      <c r="B66" s="239"/>
      <c r="C66" s="244"/>
      <c r="D66" s="360" t="s">
        <v>1770</v>
      </c>
      <c r="E66" s="360"/>
      <c r="F66" s="360"/>
      <c r="G66" s="360"/>
      <c r="H66" s="360"/>
      <c r="I66" s="360"/>
      <c r="J66" s="360"/>
      <c r="K66" s="240"/>
    </row>
    <row r="67" spans="2:11" ht="15" customHeight="1">
      <c r="B67" s="239"/>
      <c r="C67" s="244"/>
      <c r="D67" s="360" t="s">
        <v>1771</v>
      </c>
      <c r="E67" s="360"/>
      <c r="F67" s="360"/>
      <c r="G67" s="360"/>
      <c r="H67" s="360"/>
      <c r="I67" s="360"/>
      <c r="J67" s="360"/>
      <c r="K67" s="240"/>
    </row>
    <row r="68" spans="2:11" ht="15" customHeight="1">
      <c r="B68" s="239"/>
      <c r="C68" s="244"/>
      <c r="D68" s="360" t="s">
        <v>1772</v>
      </c>
      <c r="E68" s="360"/>
      <c r="F68" s="360"/>
      <c r="G68" s="360"/>
      <c r="H68" s="360"/>
      <c r="I68" s="360"/>
      <c r="J68" s="360"/>
      <c r="K68" s="240"/>
    </row>
    <row r="69" spans="2:11" ht="12.75" customHeight="1">
      <c r="B69" s="248"/>
      <c r="C69" s="249"/>
      <c r="D69" s="249"/>
      <c r="E69" s="249"/>
      <c r="F69" s="249"/>
      <c r="G69" s="249"/>
      <c r="H69" s="249"/>
      <c r="I69" s="249"/>
      <c r="J69" s="249"/>
      <c r="K69" s="250"/>
    </row>
    <row r="70" spans="2:11" ht="18.75" customHeight="1">
      <c r="B70" s="251"/>
      <c r="C70" s="251"/>
      <c r="D70" s="251"/>
      <c r="E70" s="251"/>
      <c r="F70" s="251"/>
      <c r="G70" s="251"/>
      <c r="H70" s="251"/>
      <c r="I70" s="251"/>
      <c r="J70" s="251"/>
      <c r="K70" s="252"/>
    </row>
    <row r="71" spans="2:11" ht="18.75" customHeight="1">
      <c r="B71" s="252"/>
      <c r="C71" s="252"/>
      <c r="D71" s="252"/>
      <c r="E71" s="252"/>
      <c r="F71" s="252"/>
      <c r="G71" s="252"/>
      <c r="H71" s="252"/>
      <c r="I71" s="252"/>
      <c r="J71" s="252"/>
      <c r="K71" s="252"/>
    </row>
    <row r="72" spans="2:11" ht="7.5" customHeight="1">
      <c r="B72" s="253"/>
      <c r="C72" s="254"/>
      <c r="D72" s="254"/>
      <c r="E72" s="254"/>
      <c r="F72" s="254"/>
      <c r="G72" s="254"/>
      <c r="H72" s="254"/>
      <c r="I72" s="254"/>
      <c r="J72" s="254"/>
      <c r="K72" s="255"/>
    </row>
    <row r="73" spans="2:11" ht="45" customHeight="1">
      <c r="B73" s="256"/>
      <c r="C73" s="362" t="s">
        <v>86</v>
      </c>
      <c r="D73" s="362"/>
      <c r="E73" s="362"/>
      <c r="F73" s="362"/>
      <c r="G73" s="362"/>
      <c r="H73" s="362"/>
      <c r="I73" s="362"/>
      <c r="J73" s="362"/>
      <c r="K73" s="257"/>
    </row>
    <row r="74" spans="2:11" ht="17.25" customHeight="1">
      <c r="B74" s="256"/>
      <c r="C74" s="258" t="s">
        <v>1773</v>
      </c>
      <c r="D74" s="258"/>
      <c r="E74" s="258"/>
      <c r="F74" s="258" t="s">
        <v>1774</v>
      </c>
      <c r="G74" s="259"/>
      <c r="H74" s="258" t="s">
        <v>145</v>
      </c>
      <c r="I74" s="258" t="s">
        <v>57</v>
      </c>
      <c r="J74" s="258" t="s">
        <v>1775</v>
      </c>
      <c r="K74" s="257"/>
    </row>
    <row r="75" spans="2:11" ht="17.25" customHeight="1">
      <c r="B75" s="256"/>
      <c r="C75" s="260" t="s">
        <v>1776</v>
      </c>
      <c r="D75" s="260"/>
      <c r="E75" s="260"/>
      <c r="F75" s="261" t="s">
        <v>1777</v>
      </c>
      <c r="G75" s="262"/>
      <c r="H75" s="260"/>
      <c r="I75" s="260"/>
      <c r="J75" s="260" t="s">
        <v>1778</v>
      </c>
      <c r="K75" s="257"/>
    </row>
    <row r="76" spans="2:11" ht="5.25" customHeight="1">
      <c r="B76" s="256"/>
      <c r="C76" s="263"/>
      <c r="D76" s="263"/>
      <c r="E76" s="263"/>
      <c r="F76" s="263"/>
      <c r="G76" s="264"/>
      <c r="H76" s="263"/>
      <c r="I76" s="263"/>
      <c r="J76" s="263"/>
      <c r="K76" s="257"/>
    </row>
    <row r="77" spans="2:11" ht="15" customHeight="1">
      <c r="B77" s="256"/>
      <c r="C77" s="246" t="s">
        <v>53</v>
      </c>
      <c r="D77" s="263"/>
      <c r="E77" s="263"/>
      <c r="F77" s="265" t="s">
        <v>1779</v>
      </c>
      <c r="G77" s="264"/>
      <c r="H77" s="246" t="s">
        <v>1780</v>
      </c>
      <c r="I77" s="246" t="s">
        <v>1781</v>
      </c>
      <c r="J77" s="246">
        <v>20</v>
      </c>
      <c r="K77" s="257"/>
    </row>
    <row r="78" spans="2:11" ht="15" customHeight="1">
      <c r="B78" s="256"/>
      <c r="C78" s="246" t="s">
        <v>1782</v>
      </c>
      <c r="D78" s="246"/>
      <c r="E78" s="246"/>
      <c r="F78" s="265" t="s">
        <v>1779</v>
      </c>
      <c r="G78" s="264"/>
      <c r="H78" s="246" t="s">
        <v>1783</v>
      </c>
      <c r="I78" s="246" t="s">
        <v>1781</v>
      </c>
      <c r="J78" s="246">
        <v>120</v>
      </c>
      <c r="K78" s="257"/>
    </row>
    <row r="79" spans="2:11" ht="15" customHeight="1">
      <c r="B79" s="266"/>
      <c r="C79" s="246" t="s">
        <v>1784</v>
      </c>
      <c r="D79" s="246"/>
      <c r="E79" s="246"/>
      <c r="F79" s="265" t="s">
        <v>1785</v>
      </c>
      <c r="G79" s="264"/>
      <c r="H79" s="246" t="s">
        <v>1786</v>
      </c>
      <c r="I79" s="246" t="s">
        <v>1781</v>
      </c>
      <c r="J79" s="246">
        <v>50</v>
      </c>
      <c r="K79" s="257"/>
    </row>
    <row r="80" spans="2:11" ht="15" customHeight="1">
      <c r="B80" s="266"/>
      <c r="C80" s="246" t="s">
        <v>1787</v>
      </c>
      <c r="D80" s="246"/>
      <c r="E80" s="246"/>
      <c r="F80" s="265" t="s">
        <v>1779</v>
      </c>
      <c r="G80" s="264"/>
      <c r="H80" s="246" t="s">
        <v>1788</v>
      </c>
      <c r="I80" s="246" t="s">
        <v>1789</v>
      </c>
      <c r="J80" s="246"/>
      <c r="K80" s="257"/>
    </row>
    <row r="81" spans="2:11" ht="15" customHeight="1">
      <c r="B81" s="266"/>
      <c r="C81" s="267" t="s">
        <v>1790</v>
      </c>
      <c r="D81" s="267"/>
      <c r="E81" s="267"/>
      <c r="F81" s="268" t="s">
        <v>1785</v>
      </c>
      <c r="G81" s="267"/>
      <c r="H81" s="267" t="s">
        <v>1791</v>
      </c>
      <c r="I81" s="267" t="s">
        <v>1781</v>
      </c>
      <c r="J81" s="267">
        <v>15</v>
      </c>
      <c r="K81" s="257"/>
    </row>
    <row r="82" spans="2:11" ht="15" customHeight="1">
      <c r="B82" s="266"/>
      <c r="C82" s="267" t="s">
        <v>1792</v>
      </c>
      <c r="D82" s="267"/>
      <c r="E82" s="267"/>
      <c r="F82" s="268" t="s">
        <v>1785</v>
      </c>
      <c r="G82" s="267"/>
      <c r="H82" s="267" t="s">
        <v>1793</v>
      </c>
      <c r="I82" s="267" t="s">
        <v>1781</v>
      </c>
      <c r="J82" s="267">
        <v>15</v>
      </c>
      <c r="K82" s="257"/>
    </row>
    <row r="83" spans="2:11" ht="15" customHeight="1">
      <c r="B83" s="266"/>
      <c r="C83" s="267" t="s">
        <v>1794</v>
      </c>
      <c r="D83" s="267"/>
      <c r="E83" s="267"/>
      <c r="F83" s="268" t="s">
        <v>1785</v>
      </c>
      <c r="G83" s="267"/>
      <c r="H83" s="267" t="s">
        <v>1795</v>
      </c>
      <c r="I83" s="267" t="s">
        <v>1781</v>
      </c>
      <c r="J83" s="267">
        <v>20</v>
      </c>
      <c r="K83" s="257"/>
    </row>
    <row r="84" spans="2:11" ht="15" customHeight="1">
      <c r="B84" s="266"/>
      <c r="C84" s="267" t="s">
        <v>1796</v>
      </c>
      <c r="D84" s="267"/>
      <c r="E84" s="267"/>
      <c r="F84" s="268" t="s">
        <v>1785</v>
      </c>
      <c r="G84" s="267"/>
      <c r="H84" s="267" t="s">
        <v>1797</v>
      </c>
      <c r="I84" s="267" t="s">
        <v>1781</v>
      </c>
      <c r="J84" s="267">
        <v>20</v>
      </c>
      <c r="K84" s="257"/>
    </row>
    <row r="85" spans="2:11" ht="15" customHeight="1">
      <c r="B85" s="266"/>
      <c r="C85" s="246" t="s">
        <v>1798</v>
      </c>
      <c r="D85" s="246"/>
      <c r="E85" s="246"/>
      <c r="F85" s="265" t="s">
        <v>1785</v>
      </c>
      <c r="G85" s="264"/>
      <c r="H85" s="246" t="s">
        <v>1799</v>
      </c>
      <c r="I85" s="246" t="s">
        <v>1781</v>
      </c>
      <c r="J85" s="246">
        <v>50</v>
      </c>
      <c r="K85" s="257"/>
    </row>
    <row r="86" spans="2:11" ht="15" customHeight="1">
      <c r="B86" s="266"/>
      <c r="C86" s="246" t="s">
        <v>1800</v>
      </c>
      <c r="D86" s="246"/>
      <c r="E86" s="246"/>
      <c r="F86" s="265" t="s">
        <v>1785</v>
      </c>
      <c r="G86" s="264"/>
      <c r="H86" s="246" t="s">
        <v>1801</v>
      </c>
      <c r="I86" s="246" t="s">
        <v>1781</v>
      </c>
      <c r="J86" s="246">
        <v>20</v>
      </c>
      <c r="K86" s="257"/>
    </row>
    <row r="87" spans="2:11" ht="15" customHeight="1">
      <c r="B87" s="266"/>
      <c r="C87" s="246" t="s">
        <v>1802</v>
      </c>
      <c r="D87" s="246"/>
      <c r="E87" s="246"/>
      <c r="F87" s="265" t="s">
        <v>1785</v>
      </c>
      <c r="G87" s="264"/>
      <c r="H87" s="246" t="s">
        <v>1803</v>
      </c>
      <c r="I87" s="246" t="s">
        <v>1781</v>
      </c>
      <c r="J87" s="246">
        <v>20</v>
      </c>
      <c r="K87" s="257"/>
    </row>
    <row r="88" spans="2:11" ht="15" customHeight="1">
      <c r="B88" s="266"/>
      <c r="C88" s="246" t="s">
        <v>1804</v>
      </c>
      <c r="D88" s="246"/>
      <c r="E88" s="246"/>
      <c r="F88" s="265" t="s">
        <v>1785</v>
      </c>
      <c r="G88" s="264"/>
      <c r="H88" s="246" t="s">
        <v>1805</v>
      </c>
      <c r="I88" s="246" t="s">
        <v>1781</v>
      </c>
      <c r="J88" s="246">
        <v>50</v>
      </c>
      <c r="K88" s="257"/>
    </row>
    <row r="89" spans="2:11" ht="15" customHeight="1">
      <c r="B89" s="266"/>
      <c r="C89" s="246" t="s">
        <v>1806</v>
      </c>
      <c r="D89" s="246"/>
      <c r="E89" s="246"/>
      <c r="F89" s="265" t="s">
        <v>1785</v>
      </c>
      <c r="G89" s="264"/>
      <c r="H89" s="246" t="s">
        <v>1806</v>
      </c>
      <c r="I89" s="246" t="s">
        <v>1781</v>
      </c>
      <c r="J89" s="246">
        <v>50</v>
      </c>
      <c r="K89" s="257"/>
    </row>
    <row r="90" spans="2:11" ht="15" customHeight="1">
      <c r="B90" s="266"/>
      <c r="C90" s="246" t="s">
        <v>150</v>
      </c>
      <c r="D90" s="246"/>
      <c r="E90" s="246"/>
      <c r="F90" s="265" t="s">
        <v>1785</v>
      </c>
      <c r="G90" s="264"/>
      <c r="H90" s="246" t="s">
        <v>1807</v>
      </c>
      <c r="I90" s="246" t="s">
        <v>1781</v>
      </c>
      <c r="J90" s="246">
        <v>255</v>
      </c>
      <c r="K90" s="257"/>
    </row>
    <row r="91" spans="2:11" ht="15" customHeight="1">
      <c r="B91" s="266"/>
      <c r="C91" s="246" t="s">
        <v>1808</v>
      </c>
      <c r="D91" s="246"/>
      <c r="E91" s="246"/>
      <c r="F91" s="265" t="s">
        <v>1779</v>
      </c>
      <c r="G91" s="264"/>
      <c r="H91" s="246" t="s">
        <v>1809</v>
      </c>
      <c r="I91" s="246" t="s">
        <v>1810</v>
      </c>
      <c r="J91" s="246"/>
      <c r="K91" s="257"/>
    </row>
    <row r="92" spans="2:11" ht="15" customHeight="1">
      <c r="B92" s="266"/>
      <c r="C92" s="246" t="s">
        <v>1811</v>
      </c>
      <c r="D92" s="246"/>
      <c r="E92" s="246"/>
      <c r="F92" s="265" t="s">
        <v>1779</v>
      </c>
      <c r="G92" s="264"/>
      <c r="H92" s="246" t="s">
        <v>1812</v>
      </c>
      <c r="I92" s="246" t="s">
        <v>1813</v>
      </c>
      <c r="J92" s="246"/>
      <c r="K92" s="257"/>
    </row>
    <row r="93" spans="2:11" ht="15" customHeight="1">
      <c r="B93" s="266"/>
      <c r="C93" s="246" t="s">
        <v>1814</v>
      </c>
      <c r="D93" s="246"/>
      <c r="E93" s="246"/>
      <c r="F93" s="265" t="s">
        <v>1779</v>
      </c>
      <c r="G93" s="264"/>
      <c r="H93" s="246" t="s">
        <v>1814</v>
      </c>
      <c r="I93" s="246" t="s">
        <v>1813</v>
      </c>
      <c r="J93" s="246"/>
      <c r="K93" s="257"/>
    </row>
    <row r="94" spans="2:11" ht="15" customHeight="1">
      <c r="B94" s="266"/>
      <c r="C94" s="246" t="s">
        <v>38</v>
      </c>
      <c r="D94" s="246"/>
      <c r="E94" s="246"/>
      <c r="F94" s="265" t="s">
        <v>1779</v>
      </c>
      <c r="G94" s="264"/>
      <c r="H94" s="246" t="s">
        <v>1815</v>
      </c>
      <c r="I94" s="246" t="s">
        <v>1813</v>
      </c>
      <c r="J94" s="246"/>
      <c r="K94" s="257"/>
    </row>
    <row r="95" spans="2:11" ht="15" customHeight="1">
      <c r="B95" s="266"/>
      <c r="C95" s="246" t="s">
        <v>48</v>
      </c>
      <c r="D95" s="246"/>
      <c r="E95" s="246"/>
      <c r="F95" s="265" t="s">
        <v>1779</v>
      </c>
      <c r="G95" s="264"/>
      <c r="H95" s="246" t="s">
        <v>1816</v>
      </c>
      <c r="I95" s="246" t="s">
        <v>1813</v>
      </c>
      <c r="J95" s="246"/>
      <c r="K95" s="257"/>
    </row>
    <row r="96" spans="2:11" ht="15" customHeight="1">
      <c r="B96" s="269"/>
      <c r="C96" s="270"/>
      <c r="D96" s="270"/>
      <c r="E96" s="270"/>
      <c r="F96" s="270"/>
      <c r="G96" s="270"/>
      <c r="H96" s="270"/>
      <c r="I96" s="270"/>
      <c r="J96" s="270"/>
      <c r="K96" s="271"/>
    </row>
    <row r="97" spans="2:11" ht="18.75" customHeight="1">
      <c r="B97" s="272"/>
      <c r="C97" s="273"/>
      <c r="D97" s="273"/>
      <c r="E97" s="273"/>
      <c r="F97" s="273"/>
      <c r="G97" s="273"/>
      <c r="H97" s="273"/>
      <c r="I97" s="273"/>
      <c r="J97" s="273"/>
      <c r="K97" s="272"/>
    </row>
    <row r="98" spans="2:11" ht="18.75" customHeight="1">
      <c r="B98" s="252"/>
      <c r="C98" s="252"/>
      <c r="D98" s="252"/>
      <c r="E98" s="252"/>
      <c r="F98" s="252"/>
      <c r="G98" s="252"/>
      <c r="H98" s="252"/>
      <c r="I98" s="252"/>
      <c r="J98" s="252"/>
      <c r="K98" s="252"/>
    </row>
    <row r="99" spans="2:11" ht="7.5" customHeight="1">
      <c r="B99" s="253"/>
      <c r="C99" s="254"/>
      <c r="D99" s="254"/>
      <c r="E99" s="254"/>
      <c r="F99" s="254"/>
      <c r="G99" s="254"/>
      <c r="H99" s="254"/>
      <c r="I99" s="254"/>
      <c r="J99" s="254"/>
      <c r="K99" s="255"/>
    </row>
    <row r="100" spans="2:11" ht="45" customHeight="1">
      <c r="B100" s="256"/>
      <c r="C100" s="362" t="s">
        <v>1817</v>
      </c>
      <c r="D100" s="362"/>
      <c r="E100" s="362"/>
      <c r="F100" s="362"/>
      <c r="G100" s="362"/>
      <c r="H100" s="362"/>
      <c r="I100" s="362"/>
      <c r="J100" s="362"/>
      <c r="K100" s="257"/>
    </row>
    <row r="101" spans="2:11" ht="17.25" customHeight="1">
      <c r="B101" s="256"/>
      <c r="C101" s="258" t="s">
        <v>1773</v>
      </c>
      <c r="D101" s="258"/>
      <c r="E101" s="258"/>
      <c r="F101" s="258" t="s">
        <v>1774</v>
      </c>
      <c r="G101" s="259"/>
      <c r="H101" s="258" t="s">
        <v>145</v>
      </c>
      <c r="I101" s="258" t="s">
        <v>57</v>
      </c>
      <c r="J101" s="258" t="s">
        <v>1775</v>
      </c>
      <c r="K101" s="257"/>
    </row>
    <row r="102" spans="2:11" ht="17.25" customHeight="1">
      <c r="B102" s="256"/>
      <c r="C102" s="260" t="s">
        <v>1776</v>
      </c>
      <c r="D102" s="260"/>
      <c r="E102" s="260"/>
      <c r="F102" s="261" t="s">
        <v>1777</v>
      </c>
      <c r="G102" s="262"/>
      <c r="H102" s="260"/>
      <c r="I102" s="260"/>
      <c r="J102" s="260" t="s">
        <v>1778</v>
      </c>
      <c r="K102" s="257"/>
    </row>
    <row r="103" spans="2:11" ht="5.25" customHeight="1">
      <c r="B103" s="256"/>
      <c r="C103" s="258"/>
      <c r="D103" s="258"/>
      <c r="E103" s="258"/>
      <c r="F103" s="258"/>
      <c r="G103" s="274"/>
      <c r="H103" s="258"/>
      <c r="I103" s="258"/>
      <c r="J103" s="258"/>
      <c r="K103" s="257"/>
    </row>
    <row r="104" spans="2:11" ht="15" customHeight="1">
      <c r="B104" s="256"/>
      <c r="C104" s="246" t="s">
        <v>53</v>
      </c>
      <c r="D104" s="263"/>
      <c r="E104" s="263"/>
      <c r="F104" s="265" t="s">
        <v>1779</v>
      </c>
      <c r="G104" s="274"/>
      <c r="H104" s="246" t="s">
        <v>1818</v>
      </c>
      <c r="I104" s="246" t="s">
        <v>1781</v>
      </c>
      <c r="J104" s="246">
        <v>20</v>
      </c>
      <c r="K104" s="257"/>
    </row>
    <row r="105" spans="2:11" ht="15" customHeight="1">
      <c r="B105" s="256"/>
      <c r="C105" s="246" t="s">
        <v>1782</v>
      </c>
      <c r="D105" s="246"/>
      <c r="E105" s="246"/>
      <c r="F105" s="265" t="s">
        <v>1779</v>
      </c>
      <c r="G105" s="246"/>
      <c r="H105" s="246" t="s">
        <v>1818</v>
      </c>
      <c r="I105" s="246" t="s">
        <v>1781</v>
      </c>
      <c r="J105" s="246">
        <v>120</v>
      </c>
      <c r="K105" s="257"/>
    </row>
    <row r="106" spans="2:11" ht="15" customHeight="1">
      <c r="B106" s="266"/>
      <c r="C106" s="246" t="s">
        <v>1784</v>
      </c>
      <c r="D106" s="246"/>
      <c r="E106" s="246"/>
      <c r="F106" s="265" t="s">
        <v>1785</v>
      </c>
      <c r="G106" s="246"/>
      <c r="H106" s="246" t="s">
        <v>1818</v>
      </c>
      <c r="I106" s="246" t="s">
        <v>1781</v>
      </c>
      <c r="J106" s="246">
        <v>50</v>
      </c>
      <c r="K106" s="257"/>
    </row>
    <row r="107" spans="2:11" ht="15" customHeight="1">
      <c r="B107" s="266"/>
      <c r="C107" s="246" t="s">
        <v>1787</v>
      </c>
      <c r="D107" s="246"/>
      <c r="E107" s="246"/>
      <c r="F107" s="265" t="s">
        <v>1779</v>
      </c>
      <c r="G107" s="246"/>
      <c r="H107" s="246" t="s">
        <v>1818</v>
      </c>
      <c r="I107" s="246" t="s">
        <v>1789</v>
      </c>
      <c r="J107" s="246"/>
      <c r="K107" s="257"/>
    </row>
    <row r="108" spans="2:11" ht="15" customHeight="1">
      <c r="B108" s="266"/>
      <c r="C108" s="246" t="s">
        <v>1798</v>
      </c>
      <c r="D108" s="246"/>
      <c r="E108" s="246"/>
      <c r="F108" s="265" t="s">
        <v>1785</v>
      </c>
      <c r="G108" s="246"/>
      <c r="H108" s="246" t="s">
        <v>1818</v>
      </c>
      <c r="I108" s="246" t="s">
        <v>1781</v>
      </c>
      <c r="J108" s="246">
        <v>50</v>
      </c>
      <c r="K108" s="257"/>
    </row>
    <row r="109" spans="2:11" ht="15" customHeight="1">
      <c r="B109" s="266"/>
      <c r="C109" s="246" t="s">
        <v>1806</v>
      </c>
      <c r="D109" s="246"/>
      <c r="E109" s="246"/>
      <c r="F109" s="265" t="s">
        <v>1785</v>
      </c>
      <c r="G109" s="246"/>
      <c r="H109" s="246" t="s">
        <v>1818</v>
      </c>
      <c r="I109" s="246" t="s">
        <v>1781</v>
      </c>
      <c r="J109" s="246">
        <v>50</v>
      </c>
      <c r="K109" s="257"/>
    </row>
    <row r="110" spans="2:11" ht="15" customHeight="1">
      <c r="B110" s="266"/>
      <c r="C110" s="246" t="s">
        <v>1804</v>
      </c>
      <c r="D110" s="246"/>
      <c r="E110" s="246"/>
      <c r="F110" s="265" t="s">
        <v>1785</v>
      </c>
      <c r="G110" s="246"/>
      <c r="H110" s="246" t="s">
        <v>1818</v>
      </c>
      <c r="I110" s="246" t="s">
        <v>1781</v>
      </c>
      <c r="J110" s="246">
        <v>50</v>
      </c>
      <c r="K110" s="257"/>
    </row>
    <row r="111" spans="2:11" ht="15" customHeight="1">
      <c r="B111" s="266"/>
      <c r="C111" s="246" t="s">
        <v>53</v>
      </c>
      <c r="D111" s="246"/>
      <c r="E111" s="246"/>
      <c r="F111" s="265" t="s">
        <v>1779</v>
      </c>
      <c r="G111" s="246"/>
      <c r="H111" s="246" t="s">
        <v>1819</v>
      </c>
      <c r="I111" s="246" t="s">
        <v>1781</v>
      </c>
      <c r="J111" s="246">
        <v>20</v>
      </c>
      <c r="K111" s="257"/>
    </row>
    <row r="112" spans="2:11" ht="15" customHeight="1">
      <c r="B112" s="266"/>
      <c r="C112" s="246" t="s">
        <v>1820</v>
      </c>
      <c r="D112" s="246"/>
      <c r="E112" s="246"/>
      <c r="F112" s="265" t="s">
        <v>1779</v>
      </c>
      <c r="G112" s="246"/>
      <c r="H112" s="246" t="s">
        <v>1821</v>
      </c>
      <c r="I112" s="246" t="s">
        <v>1781</v>
      </c>
      <c r="J112" s="246">
        <v>120</v>
      </c>
      <c r="K112" s="257"/>
    </row>
    <row r="113" spans="2:11" ht="15" customHeight="1">
      <c r="B113" s="266"/>
      <c r="C113" s="246" t="s">
        <v>38</v>
      </c>
      <c r="D113" s="246"/>
      <c r="E113" s="246"/>
      <c r="F113" s="265" t="s">
        <v>1779</v>
      </c>
      <c r="G113" s="246"/>
      <c r="H113" s="246" t="s">
        <v>1822</v>
      </c>
      <c r="I113" s="246" t="s">
        <v>1813</v>
      </c>
      <c r="J113" s="246"/>
      <c r="K113" s="257"/>
    </row>
    <row r="114" spans="2:11" ht="15" customHeight="1">
      <c r="B114" s="266"/>
      <c r="C114" s="246" t="s">
        <v>48</v>
      </c>
      <c r="D114" s="246"/>
      <c r="E114" s="246"/>
      <c r="F114" s="265" t="s">
        <v>1779</v>
      </c>
      <c r="G114" s="246"/>
      <c r="H114" s="246" t="s">
        <v>1823</v>
      </c>
      <c r="I114" s="246" t="s">
        <v>1813</v>
      </c>
      <c r="J114" s="246"/>
      <c r="K114" s="257"/>
    </row>
    <row r="115" spans="2:11" ht="15" customHeight="1">
      <c r="B115" s="266"/>
      <c r="C115" s="246" t="s">
        <v>57</v>
      </c>
      <c r="D115" s="246"/>
      <c r="E115" s="246"/>
      <c r="F115" s="265" t="s">
        <v>1779</v>
      </c>
      <c r="G115" s="246"/>
      <c r="H115" s="246" t="s">
        <v>1824</v>
      </c>
      <c r="I115" s="246" t="s">
        <v>1825</v>
      </c>
      <c r="J115" s="246"/>
      <c r="K115" s="257"/>
    </row>
    <row r="116" spans="2:11" ht="15" customHeight="1">
      <c r="B116" s="269"/>
      <c r="C116" s="275"/>
      <c r="D116" s="275"/>
      <c r="E116" s="275"/>
      <c r="F116" s="275"/>
      <c r="G116" s="275"/>
      <c r="H116" s="275"/>
      <c r="I116" s="275"/>
      <c r="J116" s="275"/>
      <c r="K116" s="271"/>
    </row>
    <row r="117" spans="2:11" ht="18.75" customHeight="1">
      <c r="B117" s="276"/>
      <c r="C117" s="242"/>
      <c r="D117" s="242"/>
      <c r="E117" s="242"/>
      <c r="F117" s="277"/>
      <c r="G117" s="242"/>
      <c r="H117" s="242"/>
      <c r="I117" s="242"/>
      <c r="J117" s="242"/>
      <c r="K117" s="276"/>
    </row>
    <row r="118" spans="2:11" ht="18.75" customHeight="1">
      <c r="B118" s="252"/>
      <c r="C118" s="252"/>
      <c r="D118" s="252"/>
      <c r="E118" s="252"/>
      <c r="F118" s="252"/>
      <c r="G118" s="252"/>
      <c r="H118" s="252"/>
      <c r="I118" s="252"/>
      <c r="J118" s="252"/>
      <c r="K118" s="252"/>
    </row>
    <row r="119" spans="2:11" ht="7.5" customHeight="1">
      <c r="B119" s="278"/>
      <c r="C119" s="279"/>
      <c r="D119" s="279"/>
      <c r="E119" s="279"/>
      <c r="F119" s="279"/>
      <c r="G119" s="279"/>
      <c r="H119" s="279"/>
      <c r="I119" s="279"/>
      <c r="J119" s="279"/>
      <c r="K119" s="280"/>
    </row>
    <row r="120" spans="2:11" ht="45" customHeight="1">
      <c r="B120" s="281"/>
      <c r="C120" s="357" t="s">
        <v>1826</v>
      </c>
      <c r="D120" s="357"/>
      <c r="E120" s="357"/>
      <c r="F120" s="357"/>
      <c r="G120" s="357"/>
      <c r="H120" s="357"/>
      <c r="I120" s="357"/>
      <c r="J120" s="357"/>
      <c r="K120" s="282"/>
    </row>
    <row r="121" spans="2:11" ht="17.25" customHeight="1">
      <c r="B121" s="283"/>
      <c r="C121" s="258" t="s">
        <v>1773</v>
      </c>
      <c r="D121" s="258"/>
      <c r="E121" s="258"/>
      <c r="F121" s="258" t="s">
        <v>1774</v>
      </c>
      <c r="G121" s="259"/>
      <c r="H121" s="258" t="s">
        <v>145</v>
      </c>
      <c r="I121" s="258" t="s">
        <v>57</v>
      </c>
      <c r="J121" s="258" t="s">
        <v>1775</v>
      </c>
      <c r="K121" s="284"/>
    </row>
    <row r="122" spans="2:11" ht="17.25" customHeight="1">
      <c r="B122" s="283"/>
      <c r="C122" s="260" t="s">
        <v>1776</v>
      </c>
      <c r="D122" s="260"/>
      <c r="E122" s="260"/>
      <c r="F122" s="261" t="s">
        <v>1777</v>
      </c>
      <c r="G122" s="262"/>
      <c r="H122" s="260"/>
      <c r="I122" s="260"/>
      <c r="J122" s="260" t="s">
        <v>1778</v>
      </c>
      <c r="K122" s="284"/>
    </row>
    <row r="123" spans="2:11" ht="5.25" customHeight="1">
      <c r="B123" s="285"/>
      <c r="C123" s="263"/>
      <c r="D123" s="263"/>
      <c r="E123" s="263"/>
      <c r="F123" s="263"/>
      <c r="G123" s="246"/>
      <c r="H123" s="263"/>
      <c r="I123" s="263"/>
      <c r="J123" s="263"/>
      <c r="K123" s="286"/>
    </row>
    <row r="124" spans="2:11" ht="15" customHeight="1">
      <c r="B124" s="285"/>
      <c r="C124" s="246" t="s">
        <v>1782</v>
      </c>
      <c r="D124" s="263"/>
      <c r="E124" s="263"/>
      <c r="F124" s="265" t="s">
        <v>1779</v>
      </c>
      <c r="G124" s="246"/>
      <c r="H124" s="246" t="s">
        <v>1818</v>
      </c>
      <c r="I124" s="246" t="s">
        <v>1781</v>
      </c>
      <c r="J124" s="246">
        <v>120</v>
      </c>
      <c r="K124" s="287"/>
    </row>
    <row r="125" spans="2:11" ht="15" customHeight="1">
      <c r="B125" s="285"/>
      <c r="C125" s="246" t="s">
        <v>1827</v>
      </c>
      <c r="D125" s="246"/>
      <c r="E125" s="246"/>
      <c r="F125" s="265" t="s">
        <v>1779</v>
      </c>
      <c r="G125" s="246"/>
      <c r="H125" s="246" t="s">
        <v>1828</v>
      </c>
      <c r="I125" s="246" t="s">
        <v>1781</v>
      </c>
      <c r="J125" s="246" t="s">
        <v>1829</v>
      </c>
      <c r="K125" s="287"/>
    </row>
    <row r="126" spans="2:11" ht="15" customHeight="1">
      <c r="B126" s="285"/>
      <c r="C126" s="246" t="s">
        <v>1728</v>
      </c>
      <c r="D126" s="246"/>
      <c r="E126" s="246"/>
      <c r="F126" s="265" t="s">
        <v>1779</v>
      </c>
      <c r="G126" s="246"/>
      <c r="H126" s="246" t="s">
        <v>1830</v>
      </c>
      <c r="I126" s="246" t="s">
        <v>1781</v>
      </c>
      <c r="J126" s="246" t="s">
        <v>1829</v>
      </c>
      <c r="K126" s="287"/>
    </row>
    <row r="127" spans="2:11" ht="15" customHeight="1">
      <c r="B127" s="285"/>
      <c r="C127" s="246" t="s">
        <v>1790</v>
      </c>
      <c r="D127" s="246"/>
      <c r="E127" s="246"/>
      <c r="F127" s="265" t="s">
        <v>1785</v>
      </c>
      <c r="G127" s="246"/>
      <c r="H127" s="246" t="s">
        <v>1791</v>
      </c>
      <c r="I127" s="246" t="s">
        <v>1781</v>
      </c>
      <c r="J127" s="246">
        <v>15</v>
      </c>
      <c r="K127" s="287"/>
    </row>
    <row r="128" spans="2:11" ht="15" customHeight="1">
      <c r="B128" s="285"/>
      <c r="C128" s="267" t="s">
        <v>1792</v>
      </c>
      <c r="D128" s="267"/>
      <c r="E128" s="267"/>
      <c r="F128" s="268" t="s">
        <v>1785</v>
      </c>
      <c r="G128" s="267"/>
      <c r="H128" s="267" t="s">
        <v>1793</v>
      </c>
      <c r="I128" s="267" t="s">
        <v>1781</v>
      </c>
      <c r="J128" s="267">
        <v>15</v>
      </c>
      <c r="K128" s="287"/>
    </row>
    <row r="129" spans="2:11" ht="15" customHeight="1">
      <c r="B129" s="285"/>
      <c r="C129" s="267" t="s">
        <v>1794</v>
      </c>
      <c r="D129" s="267"/>
      <c r="E129" s="267"/>
      <c r="F129" s="268" t="s">
        <v>1785</v>
      </c>
      <c r="G129" s="267"/>
      <c r="H129" s="267" t="s">
        <v>1795</v>
      </c>
      <c r="I129" s="267" t="s">
        <v>1781</v>
      </c>
      <c r="J129" s="267">
        <v>20</v>
      </c>
      <c r="K129" s="287"/>
    </row>
    <row r="130" spans="2:11" ht="15" customHeight="1">
      <c r="B130" s="285"/>
      <c r="C130" s="267" t="s">
        <v>1796</v>
      </c>
      <c r="D130" s="267"/>
      <c r="E130" s="267"/>
      <c r="F130" s="268" t="s">
        <v>1785</v>
      </c>
      <c r="G130" s="267"/>
      <c r="H130" s="267" t="s">
        <v>1797</v>
      </c>
      <c r="I130" s="267" t="s">
        <v>1781</v>
      </c>
      <c r="J130" s="267">
        <v>20</v>
      </c>
      <c r="K130" s="287"/>
    </row>
    <row r="131" spans="2:11" ht="15" customHeight="1">
      <c r="B131" s="285"/>
      <c r="C131" s="246" t="s">
        <v>1784</v>
      </c>
      <c r="D131" s="246"/>
      <c r="E131" s="246"/>
      <c r="F131" s="265" t="s">
        <v>1785</v>
      </c>
      <c r="G131" s="246"/>
      <c r="H131" s="246" t="s">
        <v>1818</v>
      </c>
      <c r="I131" s="246" t="s">
        <v>1781</v>
      </c>
      <c r="J131" s="246">
        <v>50</v>
      </c>
      <c r="K131" s="287"/>
    </row>
    <row r="132" spans="2:11" ht="15" customHeight="1">
      <c r="B132" s="285"/>
      <c r="C132" s="246" t="s">
        <v>1798</v>
      </c>
      <c r="D132" s="246"/>
      <c r="E132" s="246"/>
      <c r="F132" s="265" t="s">
        <v>1785</v>
      </c>
      <c r="G132" s="246"/>
      <c r="H132" s="246" t="s">
        <v>1818</v>
      </c>
      <c r="I132" s="246" t="s">
        <v>1781</v>
      </c>
      <c r="J132" s="246">
        <v>50</v>
      </c>
      <c r="K132" s="287"/>
    </row>
    <row r="133" spans="2:11" ht="15" customHeight="1">
      <c r="B133" s="285"/>
      <c r="C133" s="246" t="s">
        <v>1804</v>
      </c>
      <c r="D133" s="246"/>
      <c r="E133" s="246"/>
      <c r="F133" s="265" t="s">
        <v>1785</v>
      </c>
      <c r="G133" s="246"/>
      <c r="H133" s="246" t="s">
        <v>1818</v>
      </c>
      <c r="I133" s="246" t="s">
        <v>1781</v>
      </c>
      <c r="J133" s="246">
        <v>50</v>
      </c>
      <c r="K133" s="287"/>
    </row>
    <row r="134" spans="2:11" ht="15" customHeight="1">
      <c r="B134" s="285"/>
      <c r="C134" s="246" t="s">
        <v>1806</v>
      </c>
      <c r="D134" s="246"/>
      <c r="E134" s="246"/>
      <c r="F134" s="265" t="s">
        <v>1785</v>
      </c>
      <c r="G134" s="246"/>
      <c r="H134" s="246" t="s">
        <v>1818</v>
      </c>
      <c r="I134" s="246" t="s">
        <v>1781</v>
      </c>
      <c r="J134" s="246">
        <v>50</v>
      </c>
      <c r="K134" s="287"/>
    </row>
    <row r="135" spans="2:11" ht="15" customHeight="1">
      <c r="B135" s="285"/>
      <c r="C135" s="246" t="s">
        <v>150</v>
      </c>
      <c r="D135" s="246"/>
      <c r="E135" s="246"/>
      <c r="F135" s="265" t="s">
        <v>1785</v>
      </c>
      <c r="G135" s="246"/>
      <c r="H135" s="246" t="s">
        <v>1831</v>
      </c>
      <c r="I135" s="246" t="s">
        <v>1781</v>
      </c>
      <c r="J135" s="246">
        <v>255</v>
      </c>
      <c r="K135" s="287"/>
    </row>
    <row r="136" spans="2:11" ht="15" customHeight="1">
      <c r="B136" s="285"/>
      <c r="C136" s="246" t="s">
        <v>1808</v>
      </c>
      <c r="D136" s="246"/>
      <c r="E136" s="246"/>
      <c r="F136" s="265" t="s">
        <v>1779</v>
      </c>
      <c r="G136" s="246"/>
      <c r="H136" s="246" t="s">
        <v>1832</v>
      </c>
      <c r="I136" s="246" t="s">
        <v>1810</v>
      </c>
      <c r="J136" s="246"/>
      <c r="K136" s="287"/>
    </row>
    <row r="137" spans="2:11" ht="15" customHeight="1">
      <c r="B137" s="285"/>
      <c r="C137" s="246" t="s">
        <v>1811</v>
      </c>
      <c r="D137" s="246"/>
      <c r="E137" s="246"/>
      <c r="F137" s="265" t="s">
        <v>1779</v>
      </c>
      <c r="G137" s="246"/>
      <c r="H137" s="246" t="s">
        <v>1833</v>
      </c>
      <c r="I137" s="246" t="s">
        <v>1813</v>
      </c>
      <c r="J137" s="246"/>
      <c r="K137" s="287"/>
    </row>
    <row r="138" spans="2:11" ht="15" customHeight="1">
      <c r="B138" s="285"/>
      <c r="C138" s="246" t="s">
        <v>1814</v>
      </c>
      <c r="D138" s="246"/>
      <c r="E138" s="246"/>
      <c r="F138" s="265" t="s">
        <v>1779</v>
      </c>
      <c r="G138" s="246"/>
      <c r="H138" s="246" t="s">
        <v>1814</v>
      </c>
      <c r="I138" s="246" t="s">
        <v>1813</v>
      </c>
      <c r="J138" s="246"/>
      <c r="K138" s="287"/>
    </row>
    <row r="139" spans="2:11" ht="15" customHeight="1">
      <c r="B139" s="285"/>
      <c r="C139" s="246" t="s">
        <v>38</v>
      </c>
      <c r="D139" s="246"/>
      <c r="E139" s="246"/>
      <c r="F139" s="265" t="s">
        <v>1779</v>
      </c>
      <c r="G139" s="246"/>
      <c r="H139" s="246" t="s">
        <v>1834</v>
      </c>
      <c r="I139" s="246" t="s">
        <v>1813</v>
      </c>
      <c r="J139" s="246"/>
      <c r="K139" s="287"/>
    </row>
    <row r="140" spans="2:11" ht="15" customHeight="1">
      <c r="B140" s="285"/>
      <c r="C140" s="246" t="s">
        <v>1835</v>
      </c>
      <c r="D140" s="246"/>
      <c r="E140" s="246"/>
      <c r="F140" s="265" t="s">
        <v>1779</v>
      </c>
      <c r="G140" s="246"/>
      <c r="H140" s="246" t="s">
        <v>1836</v>
      </c>
      <c r="I140" s="246" t="s">
        <v>1813</v>
      </c>
      <c r="J140" s="246"/>
      <c r="K140" s="287"/>
    </row>
    <row r="141" spans="2:11" ht="15" customHeight="1">
      <c r="B141" s="288"/>
      <c r="C141" s="289"/>
      <c r="D141" s="289"/>
      <c r="E141" s="289"/>
      <c r="F141" s="289"/>
      <c r="G141" s="289"/>
      <c r="H141" s="289"/>
      <c r="I141" s="289"/>
      <c r="J141" s="289"/>
      <c r="K141" s="290"/>
    </row>
    <row r="142" spans="2:11" ht="18.75" customHeight="1">
      <c r="B142" s="242"/>
      <c r="C142" s="242"/>
      <c r="D142" s="242"/>
      <c r="E142" s="242"/>
      <c r="F142" s="277"/>
      <c r="G142" s="242"/>
      <c r="H142" s="242"/>
      <c r="I142" s="242"/>
      <c r="J142" s="242"/>
      <c r="K142" s="242"/>
    </row>
    <row r="143" spans="2:11" ht="18.75" customHeight="1">
      <c r="B143" s="252"/>
      <c r="C143" s="252"/>
      <c r="D143" s="252"/>
      <c r="E143" s="252"/>
      <c r="F143" s="252"/>
      <c r="G143" s="252"/>
      <c r="H143" s="252"/>
      <c r="I143" s="252"/>
      <c r="J143" s="252"/>
      <c r="K143" s="252"/>
    </row>
    <row r="144" spans="2:11" ht="7.5" customHeight="1">
      <c r="B144" s="253"/>
      <c r="C144" s="254"/>
      <c r="D144" s="254"/>
      <c r="E144" s="254"/>
      <c r="F144" s="254"/>
      <c r="G144" s="254"/>
      <c r="H144" s="254"/>
      <c r="I144" s="254"/>
      <c r="J144" s="254"/>
      <c r="K144" s="255"/>
    </row>
    <row r="145" spans="2:11" ht="45" customHeight="1">
      <c r="B145" s="256"/>
      <c r="C145" s="362" t="s">
        <v>1837</v>
      </c>
      <c r="D145" s="362"/>
      <c r="E145" s="362"/>
      <c r="F145" s="362"/>
      <c r="G145" s="362"/>
      <c r="H145" s="362"/>
      <c r="I145" s="362"/>
      <c r="J145" s="362"/>
      <c r="K145" s="257"/>
    </row>
    <row r="146" spans="2:11" ht="17.25" customHeight="1">
      <c r="B146" s="256"/>
      <c r="C146" s="258" t="s">
        <v>1773</v>
      </c>
      <c r="D146" s="258"/>
      <c r="E146" s="258"/>
      <c r="F146" s="258" t="s">
        <v>1774</v>
      </c>
      <c r="G146" s="259"/>
      <c r="H146" s="258" t="s">
        <v>145</v>
      </c>
      <c r="I146" s="258" t="s">
        <v>57</v>
      </c>
      <c r="J146" s="258" t="s">
        <v>1775</v>
      </c>
      <c r="K146" s="257"/>
    </row>
    <row r="147" spans="2:11" ht="17.25" customHeight="1">
      <c r="B147" s="256"/>
      <c r="C147" s="260" t="s">
        <v>1776</v>
      </c>
      <c r="D147" s="260"/>
      <c r="E147" s="260"/>
      <c r="F147" s="261" t="s">
        <v>1777</v>
      </c>
      <c r="G147" s="262"/>
      <c r="H147" s="260"/>
      <c r="I147" s="260"/>
      <c r="J147" s="260" t="s">
        <v>1778</v>
      </c>
      <c r="K147" s="257"/>
    </row>
    <row r="148" spans="2:11" ht="5.25" customHeight="1">
      <c r="B148" s="266"/>
      <c r="C148" s="263"/>
      <c r="D148" s="263"/>
      <c r="E148" s="263"/>
      <c r="F148" s="263"/>
      <c r="G148" s="264"/>
      <c r="H148" s="263"/>
      <c r="I148" s="263"/>
      <c r="J148" s="263"/>
      <c r="K148" s="287"/>
    </row>
    <row r="149" spans="2:11" ht="15" customHeight="1">
      <c r="B149" s="266"/>
      <c r="C149" s="291" t="s">
        <v>1782</v>
      </c>
      <c r="D149" s="246"/>
      <c r="E149" s="246"/>
      <c r="F149" s="292" t="s">
        <v>1779</v>
      </c>
      <c r="G149" s="246"/>
      <c r="H149" s="291" t="s">
        <v>1818</v>
      </c>
      <c r="I149" s="291" t="s">
        <v>1781</v>
      </c>
      <c r="J149" s="291">
        <v>120</v>
      </c>
      <c r="K149" s="287"/>
    </row>
    <row r="150" spans="2:11" ht="15" customHeight="1">
      <c r="B150" s="266"/>
      <c r="C150" s="291" t="s">
        <v>1827</v>
      </c>
      <c r="D150" s="246"/>
      <c r="E150" s="246"/>
      <c r="F150" s="292" t="s">
        <v>1779</v>
      </c>
      <c r="G150" s="246"/>
      <c r="H150" s="291" t="s">
        <v>1838</v>
      </c>
      <c r="I150" s="291" t="s">
        <v>1781</v>
      </c>
      <c r="J150" s="291" t="s">
        <v>1829</v>
      </c>
      <c r="K150" s="287"/>
    </row>
    <row r="151" spans="2:11" ht="15" customHeight="1">
      <c r="B151" s="266"/>
      <c r="C151" s="291" t="s">
        <v>1728</v>
      </c>
      <c r="D151" s="246"/>
      <c r="E151" s="246"/>
      <c r="F151" s="292" t="s">
        <v>1779</v>
      </c>
      <c r="G151" s="246"/>
      <c r="H151" s="291" t="s">
        <v>1839</v>
      </c>
      <c r="I151" s="291" t="s">
        <v>1781</v>
      </c>
      <c r="J151" s="291" t="s">
        <v>1829</v>
      </c>
      <c r="K151" s="287"/>
    </row>
    <row r="152" spans="2:11" ht="15" customHeight="1">
      <c r="B152" s="266"/>
      <c r="C152" s="291" t="s">
        <v>1784</v>
      </c>
      <c r="D152" s="246"/>
      <c r="E152" s="246"/>
      <c r="F152" s="292" t="s">
        <v>1785</v>
      </c>
      <c r="G152" s="246"/>
      <c r="H152" s="291" t="s">
        <v>1818</v>
      </c>
      <c r="I152" s="291" t="s">
        <v>1781</v>
      </c>
      <c r="J152" s="291">
        <v>50</v>
      </c>
      <c r="K152" s="287"/>
    </row>
    <row r="153" spans="2:11" ht="15" customHeight="1">
      <c r="B153" s="266"/>
      <c r="C153" s="291" t="s">
        <v>1787</v>
      </c>
      <c r="D153" s="246"/>
      <c r="E153" s="246"/>
      <c r="F153" s="292" t="s">
        <v>1779</v>
      </c>
      <c r="G153" s="246"/>
      <c r="H153" s="291" t="s">
        <v>1818</v>
      </c>
      <c r="I153" s="291" t="s">
        <v>1789</v>
      </c>
      <c r="J153" s="291"/>
      <c r="K153" s="287"/>
    </row>
    <row r="154" spans="2:11" ht="15" customHeight="1">
      <c r="B154" s="266"/>
      <c r="C154" s="291" t="s">
        <v>1798</v>
      </c>
      <c r="D154" s="246"/>
      <c r="E154" s="246"/>
      <c r="F154" s="292" t="s">
        <v>1785</v>
      </c>
      <c r="G154" s="246"/>
      <c r="H154" s="291" t="s">
        <v>1818</v>
      </c>
      <c r="I154" s="291" t="s">
        <v>1781</v>
      </c>
      <c r="J154" s="291">
        <v>50</v>
      </c>
      <c r="K154" s="287"/>
    </row>
    <row r="155" spans="2:11" ht="15" customHeight="1">
      <c r="B155" s="266"/>
      <c r="C155" s="291" t="s">
        <v>1806</v>
      </c>
      <c r="D155" s="246"/>
      <c r="E155" s="246"/>
      <c r="F155" s="292" t="s">
        <v>1785</v>
      </c>
      <c r="G155" s="246"/>
      <c r="H155" s="291" t="s">
        <v>1818</v>
      </c>
      <c r="I155" s="291" t="s">
        <v>1781</v>
      </c>
      <c r="J155" s="291">
        <v>50</v>
      </c>
      <c r="K155" s="287"/>
    </row>
    <row r="156" spans="2:11" ht="15" customHeight="1">
      <c r="B156" s="266"/>
      <c r="C156" s="291" t="s">
        <v>1804</v>
      </c>
      <c r="D156" s="246"/>
      <c r="E156" s="246"/>
      <c r="F156" s="292" t="s">
        <v>1785</v>
      </c>
      <c r="G156" s="246"/>
      <c r="H156" s="291" t="s">
        <v>1818</v>
      </c>
      <c r="I156" s="291" t="s">
        <v>1781</v>
      </c>
      <c r="J156" s="291">
        <v>50</v>
      </c>
      <c r="K156" s="287"/>
    </row>
    <row r="157" spans="2:11" ht="15" customHeight="1">
      <c r="B157" s="266"/>
      <c r="C157" s="291" t="s">
        <v>102</v>
      </c>
      <c r="D157" s="246"/>
      <c r="E157" s="246"/>
      <c r="F157" s="292" t="s">
        <v>1779</v>
      </c>
      <c r="G157" s="246"/>
      <c r="H157" s="291" t="s">
        <v>1840</v>
      </c>
      <c r="I157" s="291" t="s">
        <v>1781</v>
      </c>
      <c r="J157" s="291" t="s">
        <v>1841</v>
      </c>
      <c r="K157" s="287"/>
    </row>
    <row r="158" spans="2:11" ht="15" customHeight="1">
      <c r="B158" s="266"/>
      <c r="C158" s="291" t="s">
        <v>1842</v>
      </c>
      <c r="D158" s="246"/>
      <c r="E158" s="246"/>
      <c r="F158" s="292" t="s">
        <v>1779</v>
      </c>
      <c r="G158" s="246"/>
      <c r="H158" s="291" t="s">
        <v>1843</v>
      </c>
      <c r="I158" s="291" t="s">
        <v>1813</v>
      </c>
      <c r="J158" s="291"/>
      <c r="K158" s="287"/>
    </row>
    <row r="159" spans="2:11" ht="15" customHeight="1">
      <c r="B159" s="293"/>
      <c r="C159" s="275"/>
      <c r="D159" s="275"/>
      <c r="E159" s="275"/>
      <c r="F159" s="275"/>
      <c r="G159" s="275"/>
      <c r="H159" s="275"/>
      <c r="I159" s="275"/>
      <c r="J159" s="275"/>
      <c r="K159" s="294"/>
    </row>
    <row r="160" spans="2:11" ht="18.75" customHeight="1">
      <c r="B160" s="242"/>
      <c r="C160" s="246"/>
      <c r="D160" s="246"/>
      <c r="E160" s="246"/>
      <c r="F160" s="265"/>
      <c r="G160" s="246"/>
      <c r="H160" s="246"/>
      <c r="I160" s="246"/>
      <c r="J160" s="246"/>
      <c r="K160" s="242"/>
    </row>
    <row r="161" spans="2:11" ht="18.75" customHeight="1">
      <c r="B161" s="252"/>
      <c r="C161" s="252"/>
      <c r="D161" s="252"/>
      <c r="E161" s="252"/>
      <c r="F161" s="252"/>
      <c r="G161" s="252"/>
      <c r="H161" s="252"/>
      <c r="I161" s="252"/>
      <c r="J161" s="252"/>
      <c r="K161" s="252"/>
    </row>
    <row r="162" spans="2:11" ht="7.5" customHeight="1">
      <c r="B162" s="234"/>
      <c r="C162" s="235"/>
      <c r="D162" s="235"/>
      <c r="E162" s="235"/>
      <c r="F162" s="235"/>
      <c r="G162" s="235"/>
      <c r="H162" s="235"/>
      <c r="I162" s="235"/>
      <c r="J162" s="235"/>
      <c r="K162" s="236"/>
    </row>
    <row r="163" spans="2:11" ht="45" customHeight="1">
      <c r="B163" s="237"/>
      <c r="C163" s="357" t="s">
        <v>1844</v>
      </c>
      <c r="D163" s="357"/>
      <c r="E163" s="357"/>
      <c r="F163" s="357"/>
      <c r="G163" s="357"/>
      <c r="H163" s="357"/>
      <c r="I163" s="357"/>
      <c r="J163" s="357"/>
      <c r="K163" s="238"/>
    </row>
    <row r="164" spans="2:11" ht="17.25" customHeight="1">
      <c r="B164" s="237"/>
      <c r="C164" s="258" t="s">
        <v>1773</v>
      </c>
      <c r="D164" s="258"/>
      <c r="E164" s="258"/>
      <c r="F164" s="258" t="s">
        <v>1774</v>
      </c>
      <c r="G164" s="295"/>
      <c r="H164" s="296" t="s">
        <v>145</v>
      </c>
      <c r="I164" s="296" t="s">
        <v>57</v>
      </c>
      <c r="J164" s="258" t="s">
        <v>1775</v>
      </c>
      <c r="K164" s="238"/>
    </row>
    <row r="165" spans="2:11" ht="17.25" customHeight="1">
      <c r="B165" s="239"/>
      <c r="C165" s="260" t="s">
        <v>1776</v>
      </c>
      <c r="D165" s="260"/>
      <c r="E165" s="260"/>
      <c r="F165" s="261" t="s">
        <v>1777</v>
      </c>
      <c r="G165" s="297"/>
      <c r="H165" s="298"/>
      <c r="I165" s="298"/>
      <c r="J165" s="260" t="s">
        <v>1778</v>
      </c>
      <c r="K165" s="240"/>
    </row>
    <row r="166" spans="2:11" ht="5.25" customHeight="1">
      <c r="B166" s="266"/>
      <c r="C166" s="263"/>
      <c r="D166" s="263"/>
      <c r="E166" s="263"/>
      <c r="F166" s="263"/>
      <c r="G166" s="264"/>
      <c r="H166" s="263"/>
      <c r="I166" s="263"/>
      <c r="J166" s="263"/>
      <c r="K166" s="287"/>
    </row>
    <row r="167" spans="2:11" ht="15" customHeight="1">
      <c r="B167" s="266"/>
      <c r="C167" s="246" t="s">
        <v>1782</v>
      </c>
      <c r="D167" s="246"/>
      <c r="E167" s="246"/>
      <c r="F167" s="265" t="s">
        <v>1779</v>
      </c>
      <c r="G167" s="246"/>
      <c r="H167" s="246" t="s">
        <v>1818</v>
      </c>
      <c r="I167" s="246" t="s">
        <v>1781</v>
      </c>
      <c r="J167" s="246">
        <v>120</v>
      </c>
      <c r="K167" s="287"/>
    </row>
    <row r="168" spans="2:11" ht="15" customHeight="1">
      <c r="B168" s="266"/>
      <c r="C168" s="246" t="s">
        <v>1827</v>
      </c>
      <c r="D168" s="246"/>
      <c r="E168" s="246"/>
      <c r="F168" s="265" t="s">
        <v>1779</v>
      </c>
      <c r="G168" s="246"/>
      <c r="H168" s="246" t="s">
        <v>1828</v>
      </c>
      <c r="I168" s="246" t="s">
        <v>1781</v>
      </c>
      <c r="J168" s="246" t="s">
        <v>1829</v>
      </c>
      <c r="K168" s="287"/>
    </row>
    <row r="169" spans="2:11" ht="15" customHeight="1">
      <c r="B169" s="266"/>
      <c r="C169" s="246" t="s">
        <v>1728</v>
      </c>
      <c r="D169" s="246"/>
      <c r="E169" s="246"/>
      <c r="F169" s="265" t="s">
        <v>1779</v>
      </c>
      <c r="G169" s="246"/>
      <c r="H169" s="246" t="s">
        <v>1845</v>
      </c>
      <c r="I169" s="246" t="s">
        <v>1781</v>
      </c>
      <c r="J169" s="246" t="s">
        <v>1829</v>
      </c>
      <c r="K169" s="287"/>
    </row>
    <row r="170" spans="2:11" ht="15" customHeight="1">
      <c r="B170" s="266"/>
      <c r="C170" s="246" t="s">
        <v>1784</v>
      </c>
      <c r="D170" s="246"/>
      <c r="E170" s="246"/>
      <c r="F170" s="265" t="s">
        <v>1785</v>
      </c>
      <c r="G170" s="246"/>
      <c r="H170" s="246" t="s">
        <v>1845</v>
      </c>
      <c r="I170" s="246" t="s">
        <v>1781</v>
      </c>
      <c r="J170" s="246">
        <v>50</v>
      </c>
      <c r="K170" s="287"/>
    </row>
    <row r="171" spans="2:11" ht="15" customHeight="1">
      <c r="B171" s="266"/>
      <c r="C171" s="246" t="s">
        <v>1787</v>
      </c>
      <c r="D171" s="246"/>
      <c r="E171" s="246"/>
      <c r="F171" s="265" t="s">
        <v>1779</v>
      </c>
      <c r="G171" s="246"/>
      <c r="H171" s="246" t="s">
        <v>1845</v>
      </c>
      <c r="I171" s="246" t="s">
        <v>1789</v>
      </c>
      <c r="J171" s="246"/>
      <c r="K171" s="287"/>
    </row>
    <row r="172" spans="2:11" ht="15" customHeight="1">
      <c r="B172" s="266"/>
      <c r="C172" s="246" t="s">
        <v>1798</v>
      </c>
      <c r="D172" s="246"/>
      <c r="E172" s="246"/>
      <c r="F172" s="265" t="s">
        <v>1785</v>
      </c>
      <c r="G172" s="246"/>
      <c r="H172" s="246" t="s">
        <v>1845</v>
      </c>
      <c r="I172" s="246" t="s">
        <v>1781</v>
      </c>
      <c r="J172" s="246">
        <v>50</v>
      </c>
      <c r="K172" s="287"/>
    </row>
    <row r="173" spans="2:11" ht="15" customHeight="1">
      <c r="B173" s="266"/>
      <c r="C173" s="246" t="s">
        <v>1806</v>
      </c>
      <c r="D173" s="246"/>
      <c r="E173" s="246"/>
      <c r="F173" s="265" t="s">
        <v>1785</v>
      </c>
      <c r="G173" s="246"/>
      <c r="H173" s="246" t="s">
        <v>1845</v>
      </c>
      <c r="I173" s="246" t="s">
        <v>1781</v>
      </c>
      <c r="J173" s="246">
        <v>50</v>
      </c>
      <c r="K173" s="287"/>
    </row>
    <row r="174" spans="2:11" ht="15" customHeight="1">
      <c r="B174" s="266"/>
      <c r="C174" s="246" t="s">
        <v>1804</v>
      </c>
      <c r="D174" s="246"/>
      <c r="E174" s="246"/>
      <c r="F174" s="265" t="s">
        <v>1785</v>
      </c>
      <c r="G174" s="246"/>
      <c r="H174" s="246" t="s">
        <v>1845</v>
      </c>
      <c r="I174" s="246" t="s">
        <v>1781</v>
      </c>
      <c r="J174" s="246">
        <v>50</v>
      </c>
      <c r="K174" s="287"/>
    </row>
    <row r="175" spans="2:11" ht="15" customHeight="1">
      <c r="B175" s="266"/>
      <c r="C175" s="246" t="s">
        <v>144</v>
      </c>
      <c r="D175" s="246"/>
      <c r="E175" s="246"/>
      <c r="F175" s="265" t="s">
        <v>1779</v>
      </c>
      <c r="G175" s="246"/>
      <c r="H175" s="246" t="s">
        <v>1846</v>
      </c>
      <c r="I175" s="246" t="s">
        <v>1847</v>
      </c>
      <c r="J175" s="246"/>
      <c r="K175" s="287"/>
    </row>
    <row r="176" spans="2:11" ht="15" customHeight="1">
      <c r="B176" s="266"/>
      <c r="C176" s="246" t="s">
        <v>57</v>
      </c>
      <c r="D176" s="246"/>
      <c r="E176" s="246"/>
      <c r="F176" s="265" t="s">
        <v>1779</v>
      </c>
      <c r="G176" s="246"/>
      <c r="H176" s="246" t="s">
        <v>1848</v>
      </c>
      <c r="I176" s="246" t="s">
        <v>1849</v>
      </c>
      <c r="J176" s="246">
        <v>1</v>
      </c>
      <c r="K176" s="287"/>
    </row>
    <row r="177" spans="2:11" ht="15" customHeight="1">
      <c r="B177" s="266"/>
      <c r="C177" s="246" t="s">
        <v>53</v>
      </c>
      <c r="D177" s="246"/>
      <c r="E177" s="246"/>
      <c r="F177" s="265" t="s">
        <v>1779</v>
      </c>
      <c r="G177" s="246"/>
      <c r="H177" s="246" t="s">
        <v>1850</v>
      </c>
      <c r="I177" s="246" t="s">
        <v>1781</v>
      </c>
      <c r="J177" s="246">
        <v>20</v>
      </c>
      <c r="K177" s="287"/>
    </row>
    <row r="178" spans="2:11" ht="15" customHeight="1">
      <c r="B178" s="266"/>
      <c r="C178" s="246" t="s">
        <v>145</v>
      </c>
      <c r="D178" s="246"/>
      <c r="E178" s="246"/>
      <c r="F178" s="265" t="s">
        <v>1779</v>
      </c>
      <c r="G178" s="246"/>
      <c r="H178" s="246" t="s">
        <v>1851</v>
      </c>
      <c r="I178" s="246" t="s">
        <v>1781</v>
      </c>
      <c r="J178" s="246">
        <v>255</v>
      </c>
      <c r="K178" s="287"/>
    </row>
    <row r="179" spans="2:11" ht="15" customHeight="1">
      <c r="B179" s="266"/>
      <c r="C179" s="246" t="s">
        <v>146</v>
      </c>
      <c r="D179" s="246"/>
      <c r="E179" s="246"/>
      <c r="F179" s="265" t="s">
        <v>1779</v>
      </c>
      <c r="G179" s="246"/>
      <c r="H179" s="246" t="s">
        <v>1744</v>
      </c>
      <c r="I179" s="246" t="s">
        <v>1781</v>
      </c>
      <c r="J179" s="246">
        <v>10</v>
      </c>
      <c r="K179" s="287"/>
    </row>
    <row r="180" spans="2:11" ht="15" customHeight="1">
      <c r="B180" s="266"/>
      <c r="C180" s="246" t="s">
        <v>147</v>
      </c>
      <c r="D180" s="246"/>
      <c r="E180" s="246"/>
      <c r="F180" s="265" t="s">
        <v>1779</v>
      </c>
      <c r="G180" s="246"/>
      <c r="H180" s="246" t="s">
        <v>1852</v>
      </c>
      <c r="I180" s="246" t="s">
        <v>1813</v>
      </c>
      <c r="J180" s="246"/>
      <c r="K180" s="287"/>
    </row>
    <row r="181" spans="2:11" ht="15" customHeight="1">
      <c r="B181" s="266"/>
      <c r="C181" s="246" t="s">
        <v>1853</v>
      </c>
      <c r="D181" s="246"/>
      <c r="E181" s="246"/>
      <c r="F181" s="265" t="s">
        <v>1779</v>
      </c>
      <c r="G181" s="246"/>
      <c r="H181" s="246" t="s">
        <v>1854</v>
      </c>
      <c r="I181" s="246" t="s">
        <v>1813</v>
      </c>
      <c r="J181" s="246"/>
      <c r="K181" s="287"/>
    </row>
    <row r="182" spans="2:11" ht="15" customHeight="1">
      <c r="B182" s="266"/>
      <c r="C182" s="246" t="s">
        <v>1842</v>
      </c>
      <c r="D182" s="246"/>
      <c r="E182" s="246"/>
      <c r="F182" s="265" t="s">
        <v>1779</v>
      </c>
      <c r="G182" s="246"/>
      <c r="H182" s="246" t="s">
        <v>1855</v>
      </c>
      <c r="I182" s="246" t="s">
        <v>1813</v>
      </c>
      <c r="J182" s="246"/>
      <c r="K182" s="287"/>
    </row>
    <row r="183" spans="2:11" ht="15" customHeight="1">
      <c r="B183" s="266"/>
      <c r="C183" s="246" t="s">
        <v>149</v>
      </c>
      <c r="D183" s="246"/>
      <c r="E183" s="246"/>
      <c r="F183" s="265" t="s">
        <v>1785</v>
      </c>
      <c r="G183" s="246"/>
      <c r="H183" s="246" t="s">
        <v>1856</v>
      </c>
      <c r="I183" s="246" t="s">
        <v>1781</v>
      </c>
      <c r="J183" s="246">
        <v>50</v>
      </c>
      <c r="K183" s="287"/>
    </row>
    <row r="184" spans="2:11" ht="15" customHeight="1">
      <c r="B184" s="266"/>
      <c r="C184" s="246" t="s">
        <v>1857</v>
      </c>
      <c r="D184" s="246"/>
      <c r="E184" s="246"/>
      <c r="F184" s="265" t="s">
        <v>1785</v>
      </c>
      <c r="G184" s="246"/>
      <c r="H184" s="246" t="s">
        <v>1858</v>
      </c>
      <c r="I184" s="246" t="s">
        <v>1859</v>
      </c>
      <c r="J184" s="246"/>
      <c r="K184" s="287"/>
    </row>
    <row r="185" spans="2:11" ht="15" customHeight="1">
      <c r="B185" s="266"/>
      <c r="C185" s="246" t="s">
        <v>1860</v>
      </c>
      <c r="D185" s="246"/>
      <c r="E185" s="246"/>
      <c r="F185" s="265" t="s">
        <v>1785</v>
      </c>
      <c r="G185" s="246"/>
      <c r="H185" s="246" t="s">
        <v>1861</v>
      </c>
      <c r="I185" s="246" t="s">
        <v>1859</v>
      </c>
      <c r="J185" s="246"/>
      <c r="K185" s="287"/>
    </row>
    <row r="186" spans="2:11" ht="15" customHeight="1">
      <c r="B186" s="266"/>
      <c r="C186" s="246" t="s">
        <v>1862</v>
      </c>
      <c r="D186" s="246"/>
      <c r="E186" s="246"/>
      <c r="F186" s="265" t="s">
        <v>1785</v>
      </c>
      <c r="G186" s="246"/>
      <c r="H186" s="246" t="s">
        <v>1863</v>
      </c>
      <c r="I186" s="246" t="s">
        <v>1859</v>
      </c>
      <c r="J186" s="246"/>
      <c r="K186" s="287"/>
    </row>
    <row r="187" spans="2:11" ht="15" customHeight="1">
      <c r="B187" s="266"/>
      <c r="C187" s="299" t="s">
        <v>1864</v>
      </c>
      <c r="D187" s="246"/>
      <c r="E187" s="246"/>
      <c r="F187" s="265" t="s">
        <v>1785</v>
      </c>
      <c r="G187" s="246"/>
      <c r="H187" s="246" t="s">
        <v>1865</v>
      </c>
      <c r="I187" s="246" t="s">
        <v>1866</v>
      </c>
      <c r="J187" s="300" t="s">
        <v>1867</v>
      </c>
      <c r="K187" s="287"/>
    </row>
    <row r="188" spans="2:11" ht="15" customHeight="1">
      <c r="B188" s="266"/>
      <c r="C188" s="251" t="s">
        <v>42</v>
      </c>
      <c r="D188" s="246"/>
      <c r="E188" s="246"/>
      <c r="F188" s="265" t="s">
        <v>1779</v>
      </c>
      <c r="G188" s="246"/>
      <c r="H188" s="242" t="s">
        <v>1868</v>
      </c>
      <c r="I188" s="246" t="s">
        <v>1869</v>
      </c>
      <c r="J188" s="246"/>
      <c r="K188" s="287"/>
    </row>
    <row r="189" spans="2:11" ht="15" customHeight="1">
      <c r="B189" s="266"/>
      <c r="C189" s="251" t="s">
        <v>1870</v>
      </c>
      <c r="D189" s="246"/>
      <c r="E189" s="246"/>
      <c r="F189" s="265" t="s">
        <v>1779</v>
      </c>
      <c r="G189" s="246"/>
      <c r="H189" s="246" t="s">
        <v>1871</v>
      </c>
      <c r="I189" s="246" t="s">
        <v>1813</v>
      </c>
      <c r="J189" s="246"/>
      <c r="K189" s="287"/>
    </row>
    <row r="190" spans="2:11" ht="15" customHeight="1">
      <c r="B190" s="266"/>
      <c r="C190" s="251" t="s">
        <v>1872</v>
      </c>
      <c r="D190" s="246"/>
      <c r="E190" s="246"/>
      <c r="F190" s="265" t="s">
        <v>1779</v>
      </c>
      <c r="G190" s="246"/>
      <c r="H190" s="246" t="s">
        <v>1873</v>
      </c>
      <c r="I190" s="246" t="s">
        <v>1813</v>
      </c>
      <c r="J190" s="246"/>
      <c r="K190" s="287"/>
    </row>
    <row r="191" spans="2:11" ht="15" customHeight="1">
      <c r="B191" s="266"/>
      <c r="C191" s="251" t="s">
        <v>1874</v>
      </c>
      <c r="D191" s="246"/>
      <c r="E191" s="246"/>
      <c r="F191" s="265" t="s">
        <v>1785</v>
      </c>
      <c r="G191" s="246"/>
      <c r="H191" s="246" t="s">
        <v>1875</v>
      </c>
      <c r="I191" s="246" t="s">
        <v>1813</v>
      </c>
      <c r="J191" s="246"/>
      <c r="K191" s="287"/>
    </row>
    <row r="192" spans="2:11" ht="15" customHeight="1">
      <c r="B192" s="293"/>
      <c r="C192" s="301"/>
      <c r="D192" s="275"/>
      <c r="E192" s="275"/>
      <c r="F192" s="275"/>
      <c r="G192" s="275"/>
      <c r="H192" s="275"/>
      <c r="I192" s="275"/>
      <c r="J192" s="275"/>
      <c r="K192" s="294"/>
    </row>
    <row r="193" spans="2:11" ht="18.75" customHeight="1">
      <c r="B193" s="242"/>
      <c r="C193" s="246"/>
      <c r="D193" s="246"/>
      <c r="E193" s="246"/>
      <c r="F193" s="265"/>
      <c r="G193" s="246"/>
      <c r="H193" s="246"/>
      <c r="I193" s="246"/>
      <c r="J193" s="246"/>
      <c r="K193" s="242"/>
    </row>
    <row r="194" spans="2:11" ht="18.75" customHeight="1">
      <c r="B194" s="242"/>
      <c r="C194" s="246"/>
      <c r="D194" s="246"/>
      <c r="E194" s="246"/>
      <c r="F194" s="265"/>
      <c r="G194" s="246"/>
      <c r="H194" s="246"/>
      <c r="I194" s="246"/>
      <c r="J194" s="246"/>
      <c r="K194" s="242"/>
    </row>
    <row r="195" spans="2:11" ht="18.75" customHeight="1">
      <c r="B195" s="252"/>
      <c r="C195" s="252"/>
      <c r="D195" s="252"/>
      <c r="E195" s="252"/>
      <c r="F195" s="252"/>
      <c r="G195" s="252"/>
      <c r="H195" s="252"/>
      <c r="I195" s="252"/>
      <c r="J195" s="252"/>
      <c r="K195" s="252"/>
    </row>
    <row r="196" spans="2:11">
      <c r="B196" s="234"/>
      <c r="C196" s="235"/>
      <c r="D196" s="235"/>
      <c r="E196" s="235"/>
      <c r="F196" s="235"/>
      <c r="G196" s="235"/>
      <c r="H196" s="235"/>
      <c r="I196" s="235"/>
      <c r="J196" s="235"/>
      <c r="K196" s="236"/>
    </row>
    <row r="197" spans="2:11" ht="21">
      <c r="B197" s="237"/>
      <c r="C197" s="357" t="s">
        <v>1876</v>
      </c>
      <c r="D197" s="357"/>
      <c r="E197" s="357"/>
      <c r="F197" s="357"/>
      <c r="G197" s="357"/>
      <c r="H197" s="357"/>
      <c r="I197" s="357"/>
      <c r="J197" s="357"/>
      <c r="K197" s="238"/>
    </row>
    <row r="198" spans="2:11" ht="25.5" customHeight="1">
      <c r="B198" s="237"/>
      <c r="C198" s="302" t="s">
        <v>1877</v>
      </c>
      <c r="D198" s="302"/>
      <c r="E198" s="302"/>
      <c r="F198" s="302" t="s">
        <v>1878</v>
      </c>
      <c r="G198" s="303"/>
      <c r="H198" s="363" t="s">
        <v>1879</v>
      </c>
      <c r="I198" s="363"/>
      <c r="J198" s="363"/>
      <c r="K198" s="238"/>
    </row>
    <row r="199" spans="2:11" ht="5.25" customHeight="1">
      <c r="B199" s="266"/>
      <c r="C199" s="263"/>
      <c r="D199" s="263"/>
      <c r="E199" s="263"/>
      <c r="F199" s="263"/>
      <c r="G199" s="246"/>
      <c r="H199" s="263"/>
      <c r="I199" s="263"/>
      <c r="J199" s="263"/>
      <c r="K199" s="287"/>
    </row>
    <row r="200" spans="2:11" ht="15" customHeight="1">
      <c r="B200" s="266"/>
      <c r="C200" s="246" t="s">
        <v>1869</v>
      </c>
      <c r="D200" s="246"/>
      <c r="E200" s="246"/>
      <c r="F200" s="265" t="s">
        <v>43</v>
      </c>
      <c r="G200" s="246"/>
      <c r="H200" s="359" t="s">
        <v>1880</v>
      </c>
      <c r="I200" s="359"/>
      <c r="J200" s="359"/>
      <c r="K200" s="287"/>
    </row>
    <row r="201" spans="2:11" ht="15" customHeight="1">
      <c r="B201" s="266"/>
      <c r="C201" s="272"/>
      <c r="D201" s="246"/>
      <c r="E201" s="246"/>
      <c r="F201" s="265" t="s">
        <v>44</v>
      </c>
      <c r="G201" s="246"/>
      <c r="H201" s="359" t="s">
        <v>1881</v>
      </c>
      <c r="I201" s="359"/>
      <c r="J201" s="359"/>
      <c r="K201" s="287"/>
    </row>
    <row r="202" spans="2:11" ht="15" customHeight="1">
      <c r="B202" s="266"/>
      <c r="C202" s="272"/>
      <c r="D202" s="246"/>
      <c r="E202" s="246"/>
      <c r="F202" s="265" t="s">
        <v>47</v>
      </c>
      <c r="G202" s="246"/>
      <c r="H202" s="359" t="s">
        <v>1882</v>
      </c>
      <c r="I202" s="359"/>
      <c r="J202" s="359"/>
      <c r="K202" s="287"/>
    </row>
    <row r="203" spans="2:11" ht="15" customHeight="1">
      <c r="B203" s="266"/>
      <c r="C203" s="246"/>
      <c r="D203" s="246"/>
      <c r="E203" s="246"/>
      <c r="F203" s="265" t="s">
        <v>45</v>
      </c>
      <c r="G203" s="246"/>
      <c r="H203" s="359" t="s">
        <v>1883</v>
      </c>
      <c r="I203" s="359"/>
      <c r="J203" s="359"/>
      <c r="K203" s="287"/>
    </row>
    <row r="204" spans="2:11" ht="15" customHeight="1">
      <c r="B204" s="266"/>
      <c r="C204" s="246"/>
      <c r="D204" s="246"/>
      <c r="E204" s="246"/>
      <c r="F204" s="265" t="s">
        <v>46</v>
      </c>
      <c r="G204" s="246"/>
      <c r="H204" s="359" t="s">
        <v>1884</v>
      </c>
      <c r="I204" s="359"/>
      <c r="J204" s="359"/>
      <c r="K204" s="287"/>
    </row>
    <row r="205" spans="2:11" ht="15" customHeight="1">
      <c r="B205" s="266"/>
      <c r="C205" s="246"/>
      <c r="D205" s="246"/>
      <c r="E205" s="246"/>
      <c r="F205" s="265"/>
      <c r="G205" s="246"/>
      <c r="H205" s="246"/>
      <c r="I205" s="246"/>
      <c r="J205" s="246"/>
      <c r="K205" s="287"/>
    </row>
    <row r="206" spans="2:11" ht="15" customHeight="1">
      <c r="B206" s="266"/>
      <c r="C206" s="246" t="s">
        <v>1825</v>
      </c>
      <c r="D206" s="246"/>
      <c r="E206" s="246"/>
      <c r="F206" s="265" t="s">
        <v>79</v>
      </c>
      <c r="G206" s="246"/>
      <c r="H206" s="359" t="s">
        <v>1885</v>
      </c>
      <c r="I206" s="359"/>
      <c r="J206" s="359"/>
      <c r="K206" s="287"/>
    </row>
    <row r="207" spans="2:11" ht="15" customHeight="1">
      <c r="B207" s="266"/>
      <c r="C207" s="272"/>
      <c r="D207" s="246"/>
      <c r="E207" s="246"/>
      <c r="F207" s="265" t="s">
        <v>1722</v>
      </c>
      <c r="G207" s="246"/>
      <c r="H207" s="359" t="s">
        <v>1723</v>
      </c>
      <c r="I207" s="359"/>
      <c r="J207" s="359"/>
      <c r="K207" s="287"/>
    </row>
    <row r="208" spans="2:11" ht="15" customHeight="1">
      <c r="B208" s="266"/>
      <c r="C208" s="246"/>
      <c r="D208" s="246"/>
      <c r="E208" s="246"/>
      <c r="F208" s="265" t="s">
        <v>1720</v>
      </c>
      <c r="G208" s="246"/>
      <c r="H208" s="359" t="s">
        <v>1886</v>
      </c>
      <c r="I208" s="359"/>
      <c r="J208" s="359"/>
      <c r="K208" s="287"/>
    </row>
    <row r="209" spans="2:11" ht="15" customHeight="1">
      <c r="B209" s="304"/>
      <c r="C209" s="272"/>
      <c r="D209" s="272"/>
      <c r="E209" s="272"/>
      <c r="F209" s="265" t="s">
        <v>1724</v>
      </c>
      <c r="G209" s="251"/>
      <c r="H209" s="358" t="s">
        <v>1725</v>
      </c>
      <c r="I209" s="358"/>
      <c r="J209" s="358"/>
      <c r="K209" s="305"/>
    </row>
    <row r="210" spans="2:11" ht="15" customHeight="1">
      <c r="B210" s="304"/>
      <c r="C210" s="272"/>
      <c r="D210" s="272"/>
      <c r="E210" s="272"/>
      <c r="F210" s="265" t="s">
        <v>1726</v>
      </c>
      <c r="G210" s="251"/>
      <c r="H210" s="358" t="s">
        <v>1887</v>
      </c>
      <c r="I210" s="358"/>
      <c r="J210" s="358"/>
      <c r="K210" s="305"/>
    </row>
    <row r="211" spans="2:11" ht="15" customHeight="1">
      <c r="B211" s="304"/>
      <c r="C211" s="272"/>
      <c r="D211" s="272"/>
      <c r="E211" s="272"/>
      <c r="F211" s="306"/>
      <c r="G211" s="251"/>
      <c r="H211" s="307"/>
      <c r="I211" s="307"/>
      <c r="J211" s="307"/>
      <c r="K211" s="305"/>
    </row>
    <row r="212" spans="2:11" ht="15" customHeight="1">
      <c r="B212" s="304"/>
      <c r="C212" s="246" t="s">
        <v>1849</v>
      </c>
      <c r="D212" s="272"/>
      <c r="E212" s="272"/>
      <c r="F212" s="265">
        <v>1</v>
      </c>
      <c r="G212" s="251"/>
      <c r="H212" s="358" t="s">
        <v>1888</v>
      </c>
      <c r="I212" s="358"/>
      <c r="J212" s="358"/>
      <c r="K212" s="305"/>
    </row>
    <row r="213" spans="2:11" ht="15" customHeight="1">
      <c r="B213" s="304"/>
      <c r="C213" s="272"/>
      <c r="D213" s="272"/>
      <c r="E213" s="272"/>
      <c r="F213" s="265">
        <v>2</v>
      </c>
      <c r="G213" s="251"/>
      <c r="H213" s="358" t="s">
        <v>1889</v>
      </c>
      <c r="I213" s="358"/>
      <c r="J213" s="358"/>
      <c r="K213" s="305"/>
    </row>
    <row r="214" spans="2:11" ht="15" customHeight="1">
      <c r="B214" s="304"/>
      <c r="C214" s="272"/>
      <c r="D214" s="272"/>
      <c r="E214" s="272"/>
      <c r="F214" s="265">
        <v>3</v>
      </c>
      <c r="G214" s="251"/>
      <c r="H214" s="358" t="s">
        <v>1890</v>
      </c>
      <c r="I214" s="358"/>
      <c r="J214" s="358"/>
      <c r="K214" s="305"/>
    </row>
    <row r="215" spans="2:11" ht="15" customHeight="1">
      <c r="B215" s="304"/>
      <c r="C215" s="272"/>
      <c r="D215" s="272"/>
      <c r="E215" s="272"/>
      <c r="F215" s="265">
        <v>4</v>
      </c>
      <c r="G215" s="251"/>
      <c r="H215" s="358" t="s">
        <v>1891</v>
      </c>
      <c r="I215" s="358"/>
      <c r="J215" s="358"/>
      <c r="K215" s="305"/>
    </row>
    <row r="216" spans="2:11" ht="12.75" customHeight="1">
      <c r="B216" s="308"/>
      <c r="C216" s="309"/>
      <c r="D216" s="309"/>
      <c r="E216" s="309"/>
      <c r="F216" s="309"/>
      <c r="G216" s="309"/>
      <c r="H216" s="309"/>
      <c r="I216" s="309"/>
      <c r="J216" s="309"/>
      <c r="K216" s="310"/>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01 - Byty ve 2.NP, topení...</vt:lpstr>
      <vt:lpstr>Pokyny pro vyplnění</vt:lpstr>
      <vt:lpstr>'01 - Byty ve 2.NP, topení...'!Názvy_tisku</vt:lpstr>
      <vt:lpstr>'Rekapitulace stavby'!Názvy_tisku</vt:lpstr>
      <vt:lpstr>'01 - Byty ve 2.NP, topení...'!Oblast_tisku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KASPERPC\Kasper</dc:creator>
  <cp:lastModifiedBy>Bc.Martin Zívr</cp:lastModifiedBy>
  <dcterms:created xsi:type="dcterms:W3CDTF">2019-02-02T15:17:04Z</dcterms:created>
  <dcterms:modified xsi:type="dcterms:W3CDTF">2019-05-20T10:38:06Z</dcterms:modified>
</cp:coreProperties>
</file>